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0800"/>
  </bookViews>
  <sheets>
    <sheet name="СтартФиниш(030)" sheetId="1" r:id="rId1"/>
  </sheets>
  <externalReferences>
    <externalReference r:id="rId2"/>
  </externalReferences>
  <definedNames>
    <definedName name="_xlnm._FilterDatabase" localSheetId="0" hidden="1">'СтартФиниш(030)'!$B$72:$P$79</definedName>
  </definedNames>
  <calcPr calcId="144525"/>
</workbook>
</file>

<file path=xl/calcChain.xml><?xml version="1.0" encoding="utf-8"?>
<calcChain xmlns="http://schemas.openxmlformats.org/spreadsheetml/2006/main">
  <c r="P117" i="1" l="1"/>
  <c r="P118" i="1"/>
  <c r="P119" i="1"/>
  <c r="P120" i="1"/>
  <c r="L107" i="1"/>
  <c r="L105" i="1"/>
  <c r="L104" i="1"/>
  <c r="L97" i="1"/>
  <c r="L98" i="1"/>
  <c r="L99" i="1"/>
  <c r="L100" i="1"/>
  <c r="L101" i="1"/>
  <c r="L102" i="1"/>
  <c r="L96" i="1"/>
  <c r="L91" i="1"/>
  <c r="L90" i="1"/>
  <c r="L92" i="1"/>
  <c r="L93" i="1"/>
  <c r="L94" i="1"/>
  <c r="L89" i="1"/>
  <c r="L82" i="1"/>
  <c r="L83" i="1"/>
  <c r="L84" i="1"/>
  <c r="L85" i="1"/>
  <c r="L86" i="1"/>
  <c r="L87" i="1"/>
  <c r="L81" i="1"/>
  <c r="L73" i="1"/>
  <c r="L74" i="1"/>
  <c r="L75" i="1"/>
  <c r="L76" i="1"/>
  <c r="L77" i="1"/>
  <c r="L72" i="1"/>
  <c r="U110" i="1" l="1"/>
  <c r="I108" i="1"/>
  <c r="L108" i="1" s="1"/>
  <c r="D108" i="1"/>
  <c r="U35" i="1"/>
  <c r="R35" i="1" s="1"/>
  <c r="I41" i="1"/>
  <c r="I40" i="1"/>
  <c r="U48" i="1" l="1"/>
  <c r="R48" i="1" s="1"/>
  <c r="I44" i="1"/>
  <c r="U47" i="1"/>
  <c r="R47" i="1" s="1"/>
  <c r="I42" i="1"/>
  <c r="U87" i="1"/>
  <c r="R87" i="1" s="1"/>
  <c r="I84" i="1"/>
  <c r="U86" i="1"/>
  <c r="R86" i="1" s="1"/>
  <c r="I87" i="1"/>
  <c r="U68" i="1"/>
  <c r="R68" i="1" s="1"/>
  <c r="I68" i="1"/>
  <c r="U145" i="1" l="1"/>
  <c r="P145" i="1"/>
  <c r="O145" i="1"/>
  <c r="L145" i="1"/>
  <c r="I145" i="1"/>
  <c r="U16" i="1"/>
  <c r="R16" i="1" s="1"/>
  <c r="I15" i="1"/>
  <c r="U15" i="1"/>
  <c r="R15" i="1" s="1"/>
  <c r="I14" i="1"/>
  <c r="U42" i="1"/>
  <c r="R42" i="1" s="1"/>
  <c r="I39" i="1"/>
  <c r="U45" i="1"/>
  <c r="R45" i="1" s="1"/>
  <c r="I34" i="1"/>
  <c r="U31" i="1"/>
  <c r="R31" i="1" s="1"/>
  <c r="I28" i="1"/>
  <c r="U75" i="1"/>
  <c r="R75" i="1" s="1"/>
  <c r="P78" i="1"/>
  <c r="I78" i="1"/>
  <c r="L78" i="1" s="1"/>
  <c r="U74" i="1"/>
  <c r="R74" i="1" s="1"/>
  <c r="I72" i="1"/>
  <c r="O117" i="1"/>
  <c r="L117" i="1"/>
  <c r="I117" i="1"/>
  <c r="R145" i="1" l="1"/>
  <c r="U109" i="1"/>
  <c r="R110" i="1"/>
  <c r="I110" i="1"/>
  <c r="L110" i="1" s="1"/>
  <c r="D111" i="1"/>
  <c r="U17" i="1"/>
  <c r="R17" i="1" s="1"/>
  <c r="I16" i="1"/>
  <c r="I10" i="1"/>
  <c r="I11" i="1"/>
  <c r="U43" i="1"/>
  <c r="R43" i="1" s="1"/>
  <c r="I36" i="1"/>
  <c r="U29" i="1"/>
  <c r="R29" i="1" s="1"/>
  <c r="I24" i="1"/>
  <c r="U28" i="1"/>
  <c r="R28" i="1" s="1"/>
  <c r="I29" i="1"/>
  <c r="U27" i="1"/>
  <c r="R27" i="1" s="1"/>
  <c r="I31" i="1"/>
  <c r="U26" i="1"/>
  <c r="R26" i="1" s="1"/>
  <c r="I22" i="1"/>
  <c r="U25" i="1"/>
  <c r="R25" i="1" s="1"/>
  <c r="I23" i="1"/>
  <c r="U24" i="1"/>
  <c r="R24" i="1" s="1"/>
  <c r="I32" i="1"/>
  <c r="U55" i="1"/>
  <c r="R55" i="1" s="1"/>
  <c r="I53" i="1"/>
  <c r="U54" i="1"/>
  <c r="R54" i="1" s="1"/>
  <c r="I56" i="1"/>
  <c r="U53" i="1"/>
  <c r="R53" i="1" s="1"/>
  <c r="I55" i="1"/>
  <c r="R93" i="1"/>
  <c r="I91" i="1"/>
  <c r="R92" i="1"/>
  <c r="I94" i="1"/>
  <c r="U99" i="1"/>
  <c r="R99" i="1" s="1"/>
  <c r="I98" i="1"/>
  <c r="U100" i="1"/>
  <c r="I96" i="1"/>
  <c r="U134" i="1"/>
  <c r="P127" i="1"/>
  <c r="O127" i="1"/>
  <c r="L127" i="1"/>
  <c r="I127" i="1"/>
  <c r="D125" i="1"/>
  <c r="U133" i="1"/>
  <c r="P134" i="1"/>
  <c r="O134" i="1"/>
  <c r="L134" i="1"/>
  <c r="I134" i="1"/>
  <c r="D134" i="1"/>
  <c r="U132" i="1"/>
  <c r="P124" i="1"/>
  <c r="O124" i="1"/>
  <c r="L124" i="1"/>
  <c r="I124" i="1"/>
  <c r="D131" i="1"/>
  <c r="U131" i="1"/>
  <c r="P133" i="1"/>
  <c r="O133" i="1"/>
  <c r="L133" i="1"/>
  <c r="I133" i="1"/>
  <c r="D128" i="1"/>
  <c r="U130" i="1"/>
  <c r="P129" i="1"/>
  <c r="O129" i="1"/>
  <c r="L129" i="1"/>
  <c r="I129" i="1"/>
  <c r="D123" i="1"/>
  <c r="U129" i="1"/>
  <c r="P132" i="1"/>
  <c r="O132" i="1"/>
  <c r="L132" i="1"/>
  <c r="I132" i="1"/>
  <c r="D130" i="1"/>
  <c r="U113" i="1"/>
  <c r="U111" i="1"/>
  <c r="U108" i="1"/>
  <c r="U107" i="1"/>
  <c r="U146" i="1"/>
  <c r="U144" i="1"/>
  <c r="U143" i="1"/>
  <c r="U142" i="1"/>
  <c r="P113" i="1"/>
  <c r="O113" i="1"/>
  <c r="I113" i="1"/>
  <c r="L113" i="1" s="1"/>
  <c r="P111" i="1"/>
  <c r="O111" i="1"/>
  <c r="I111" i="1"/>
  <c r="L111" i="1" s="1"/>
  <c r="I109" i="1"/>
  <c r="L109" i="1" s="1"/>
  <c r="I107" i="1"/>
  <c r="I105" i="1"/>
  <c r="O104" i="1"/>
  <c r="I104" i="1"/>
  <c r="I99" i="1"/>
  <c r="I97" i="1"/>
  <c r="O100" i="1"/>
  <c r="I100" i="1"/>
  <c r="I102" i="1"/>
  <c r="I101" i="1"/>
  <c r="R94" i="1"/>
  <c r="I92" i="1"/>
  <c r="I89" i="1"/>
  <c r="I93" i="1"/>
  <c r="I90" i="1"/>
  <c r="I86" i="1"/>
  <c r="O85" i="1"/>
  <c r="I85" i="1"/>
  <c r="I83" i="1"/>
  <c r="I81" i="1"/>
  <c r="I82" i="1"/>
  <c r="P79" i="1"/>
  <c r="O79" i="1"/>
  <c r="I79" i="1"/>
  <c r="L79" i="1" s="1"/>
  <c r="I77" i="1"/>
  <c r="O76" i="1"/>
  <c r="I76" i="1"/>
  <c r="P143" i="1"/>
  <c r="O143" i="1"/>
  <c r="L143" i="1"/>
  <c r="I143" i="1"/>
  <c r="P142" i="1"/>
  <c r="O142" i="1"/>
  <c r="L142" i="1"/>
  <c r="I142" i="1"/>
  <c r="P146" i="1"/>
  <c r="O146" i="1"/>
  <c r="L146" i="1"/>
  <c r="I146" i="1"/>
  <c r="P144" i="1"/>
  <c r="O144" i="1"/>
  <c r="L144" i="1"/>
  <c r="I144" i="1"/>
  <c r="P140" i="1"/>
  <c r="O140" i="1"/>
  <c r="L140" i="1"/>
  <c r="I140" i="1"/>
  <c r="P138" i="1"/>
  <c r="O138" i="1"/>
  <c r="L138" i="1"/>
  <c r="I138" i="1"/>
  <c r="P139" i="1"/>
  <c r="O139" i="1"/>
  <c r="L139" i="1"/>
  <c r="I139" i="1"/>
  <c r="P137" i="1"/>
  <c r="O137" i="1"/>
  <c r="L137" i="1"/>
  <c r="I137" i="1"/>
  <c r="P136" i="1"/>
  <c r="O136" i="1"/>
  <c r="L136" i="1"/>
  <c r="I136" i="1"/>
  <c r="P126" i="1"/>
  <c r="O126" i="1"/>
  <c r="L126" i="1"/>
  <c r="I126" i="1"/>
  <c r="P123" i="1"/>
  <c r="O123" i="1"/>
  <c r="L123" i="1"/>
  <c r="I123" i="1"/>
  <c r="P130" i="1"/>
  <c r="O130" i="1"/>
  <c r="L130" i="1"/>
  <c r="I130" i="1"/>
  <c r="P131" i="1"/>
  <c r="O131" i="1"/>
  <c r="L131" i="1"/>
  <c r="I131" i="1"/>
  <c r="P128" i="1"/>
  <c r="O128" i="1"/>
  <c r="L128" i="1"/>
  <c r="I128" i="1"/>
  <c r="P125" i="1"/>
  <c r="O125" i="1"/>
  <c r="L125" i="1"/>
  <c r="I125" i="1"/>
  <c r="O119" i="1"/>
  <c r="O118" i="1"/>
  <c r="O120" i="1"/>
  <c r="O121" i="1"/>
  <c r="P121" i="1"/>
  <c r="L119" i="1"/>
  <c r="L118" i="1"/>
  <c r="L120" i="1"/>
  <c r="L121" i="1"/>
  <c r="I119" i="1"/>
  <c r="I118" i="1"/>
  <c r="I120" i="1"/>
  <c r="I121" i="1"/>
  <c r="I75" i="1"/>
  <c r="I73" i="1"/>
  <c r="I74" i="1"/>
  <c r="I67" i="1"/>
  <c r="I66" i="1"/>
  <c r="I61" i="1"/>
  <c r="I60" i="1"/>
  <c r="I59" i="1"/>
  <c r="I65" i="1"/>
  <c r="I64" i="1"/>
  <c r="I62" i="1"/>
  <c r="I63" i="1"/>
  <c r="I50" i="1"/>
  <c r="I57" i="1"/>
  <c r="I51" i="1"/>
  <c r="I54" i="1"/>
  <c r="I52" i="1"/>
  <c r="I48" i="1"/>
  <c r="I47" i="1"/>
  <c r="I38" i="1"/>
  <c r="I35" i="1"/>
  <c r="I37" i="1"/>
  <c r="I45" i="1"/>
  <c r="I43" i="1"/>
  <c r="I46" i="1"/>
  <c r="I27" i="1"/>
  <c r="I30" i="1"/>
  <c r="I26" i="1"/>
  <c r="I25" i="1"/>
  <c r="I20" i="1"/>
  <c r="I19" i="1"/>
  <c r="I13" i="1"/>
  <c r="I17" i="1"/>
  <c r="I18" i="1"/>
  <c r="I9" i="1"/>
  <c r="I8" i="1"/>
  <c r="R100" i="1" l="1"/>
  <c r="R129" i="1"/>
  <c r="R134" i="1"/>
  <c r="R146" i="1"/>
  <c r="R133" i="1"/>
  <c r="R142" i="1"/>
  <c r="R132" i="1"/>
  <c r="R130" i="1"/>
  <c r="R131" i="1"/>
  <c r="R144" i="1"/>
  <c r="R111" i="1"/>
  <c r="R143" i="1"/>
  <c r="R113" i="1"/>
  <c r="U46" i="1"/>
  <c r="U22" i="1"/>
  <c r="U19" i="1"/>
  <c r="U36" i="1"/>
  <c r="D113" i="1" l="1"/>
  <c r="U64" i="1"/>
  <c r="U138" i="1"/>
  <c r="D138" i="1"/>
  <c r="U124" i="1"/>
  <c r="U18" i="1" l="1"/>
  <c r="U66" i="1"/>
  <c r="U65" i="1"/>
  <c r="U63" i="1"/>
  <c r="U62" i="1"/>
  <c r="U104" i="1"/>
  <c r="R104" i="1" s="1"/>
  <c r="R18" i="1" l="1"/>
  <c r="R66" i="1"/>
  <c r="R62" i="1"/>
  <c r="U140" i="1" l="1"/>
  <c r="U139" i="1"/>
  <c r="D139" i="1"/>
  <c r="U137" i="1"/>
  <c r="D137" i="1"/>
  <c r="R138" i="1"/>
  <c r="D140" i="1"/>
  <c r="U136" i="1"/>
  <c r="D136" i="1"/>
  <c r="D110" i="1"/>
  <c r="D107" i="1"/>
  <c r="D109" i="1"/>
  <c r="U105" i="1"/>
  <c r="R105" i="1" s="1"/>
  <c r="U103" i="1"/>
  <c r="U40" i="1"/>
  <c r="U79" i="1"/>
  <c r="R139" i="1" l="1"/>
  <c r="R136" i="1"/>
  <c r="R140" i="1"/>
  <c r="R137" i="1"/>
  <c r="U67" i="1"/>
  <c r="R63" i="1"/>
  <c r="U61" i="1"/>
  <c r="U60" i="1"/>
  <c r="R64" i="1"/>
  <c r="U59" i="1"/>
  <c r="R65" i="1"/>
  <c r="U58" i="1"/>
  <c r="U20" i="1"/>
  <c r="R19" i="1"/>
  <c r="R59" i="1" l="1"/>
  <c r="R60" i="1"/>
  <c r="R61" i="1"/>
  <c r="R67" i="1"/>
  <c r="R46" i="1" l="1"/>
  <c r="U118" i="1" l="1"/>
  <c r="U117" i="1"/>
  <c r="U116" i="1"/>
  <c r="R118" i="1" l="1"/>
  <c r="R117" i="1"/>
  <c r="U91" i="1"/>
  <c r="R91" i="1" s="1"/>
  <c r="U90" i="1"/>
  <c r="R90" i="1" s="1"/>
  <c r="U89" i="1"/>
  <c r="R89" i="1" s="1"/>
  <c r="U88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U98" i="1"/>
  <c r="R98" i="1" s="1"/>
  <c r="U97" i="1"/>
  <c r="R97" i="1" s="1"/>
  <c r="R20" i="1"/>
  <c r="U14" i="1"/>
  <c r="R40" i="1"/>
  <c r="U44" i="1"/>
  <c r="U41" i="1"/>
  <c r="U83" i="1"/>
  <c r="U85" i="1"/>
  <c r="U81" i="1"/>
  <c r="U78" i="1"/>
  <c r="U77" i="1"/>
  <c r="R79" i="1"/>
  <c r="U57" i="1"/>
  <c r="U56" i="1"/>
  <c r="U126" i="1"/>
  <c r="R126" i="1" s="1"/>
  <c r="U32" i="1"/>
  <c r="R22" i="1"/>
  <c r="U30" i="1"/>
  <c r="U23" i="1"/>
  <c r="U52" i="1"/>
  <c r="U51" i="1"/>
  <c r="U96" i="1"/>
  <c r="R96" i="1" s="1"/>
  <c r="U123" i="1"/>
  <c r="R123" i="1" s="1"/>
  <c r="U73" i="1"/>
  <c r="U76" i="1"/>
  <c r="A214" i="1"/>
  <c r="U50" i="1"/>
  <c r="D133" i="1"/>
  <c r="U127" i="1"/>
  <c r="R127" i="1" s="1"/>
  <c r="D126" i="1"/>
  <c r="U128" i="1"/>
  <c r="R128" i="1" s="1"/>
  <c r="D127" i="1"/>
  <c r="D124" i="1"/>
  <c r="U125" i="1"/>
  <c r="D129" i="1"/>
  <c r="D132" i="1"/>
  <c r="U102" i="1"/>
  <c r="R102" i="1" s="1"/>
  <c r="U101" i="1"/>
  <c r="R101" i="1" s="1"/>
  <c r="U82" i="1"/>
  <c r="U72" i="1"/>
  <c r="U71" i="1"/>
  <c r="R124" i="1" l="1"/>
  <c r="R125" i="1"/>
  <c r="R51" i="1"/>
  <c r="R56" i="1"/>
  <c r="R57" i="1"/>
  <c r="R44" i="1"/>
  <c r="R77" i="1"/>
  <c r="R78" i="1"/>
  <c r="R14" i="1"/>
  <c r="R83" i="1"/>
  <c r="R85" i="1"/>
  <c r="R81" i="1"/>
  <c r="R23" i="1"/>
  <c r="R32" i="1"/>
  <c r="R30" i="1"/>
  <c r="R52" i="1"/>
  <c r="R76" i="1"/>
  <c r="R73" i="1"/>
  <c r="R50" i="1"/>
  <c r="R82" i="1"/>
  <c r="R72" i="1"/>
  <c r="U38" i="1"/>
  <c r="U39" i="1"/>
  <c r="U37" i="1"/>
  <c r="R36" i="1"/>
  <c r="U12" i="1"/>
  <c r="R37" i="1" l="1"/>
  <c r="R38" i="1"/>
</calcChain>
</file>

<file path=xl/sharedStrings.xml><?xml version="1.0" encoding="utf-8"?>
<sst xmlns="http://schemas.openxmlformats.org/spreadsheetml/2006/main" count="376" uniqueCount="176">
  <si>
    <t xml:space="preserve">№ </t>
  </si>
  <si>
    <t>Фамилия, Имя  участника</t>
  </si>
  <si>
    <t>Время
старта</t>
  </si>
  <si>
    <t>Время финиша</t>
  </si>
  <si>
    <t>организация</t>
  </si>
  <si>
    <t>Год рож</t>
  </si>
  <si>
    <t>М</t>
  </si>
  <si>
    <t>Гл.судья соревнований-</t>
  </si>
  <si>
    <t>УХТА</t>
  </si>
  <si>
    <t>СОСНОГОРСК</t>
  </si>
  <si>
    <t xml:space="preserve">  ПРОТОКОЛ</t>
  </si>
  <si>
    <t>УХТА СШ 1 АЛИЕВ А.С.</t>
  </si>
  <si>
    <t>УХТА СШ 1 МОРОЗОВА Н.Н.</t>
  </si>
  <si>
    <t>ДЫДЫК НЕЛЛИ</t>
  </si>
  <si>
    <t>ТЕПЛОВА АЛИНА</t>
  </si>
  <si>
    <t>АНДРЕЕВ АРТЕМ</t>
  </si>
  <si>
    <t>с коэф.</t>
  </si>
  <si>
    <t>БРУСНИЦЫНА ЕКАТЕРИНА</t>
  </si>
  <si>
    <t>АЛЬФЕР МАРК</t>
  </si>
  <si>
    <t>ВЛАСОВ ИЛЬЯ</t>
  </si>
  <si>
    <t>ИВАНОВА ТАИСИЯ</t>
  </si>
  <si>
    <t>лет</t>
  </si>
  <si>
    <t xml:space="preserve">Девочки 2015-2016 г.р. </t>
  </si>
  <si>
    <t>СТЕПАНОВ МАТВЕЙ</t>
  </si>
  <si>
    <t>ЛИВАТОВ ИВАН</t>
  </si>
  <si>
    <t xml:space="preserve">Мальчики 2015-2016 г.р. </t>
  </si>
  <si>
    <t xml:space="preserve">Девушки 2013-2014 г.р.   </t>
  </si>
  <si>
    <t xml:space="preserve">Юноши 2013-2014 г.р.   </t>
  </si>
  <si>
    <t xml:space="preserve">Девушки 2011-2012 г.р.   </t>
  </si>
  <si>
    <t xml:space="preserve">Девушки 2009-2010 г.р.   </t>
  </si>
  <si>
    <t xml:space="preserve">Юноши 2011-2012 г.р.   </t>
  </si>
  <si>
    <t xml:space="preserve">Юноши 2009-2010 г.р.   </t>
  </si>
  <si>
    <t xml:space="preserve">Женщины 1995-2006 г.р.  19-30 лет </t>
  </si>
  <si>
    <t>Женщины 1975-1994 г.р. 31-50 лет</t>
  </si>
  <si>
    <t>Мужчины 1955-1964 г.р. 61-70 лет и ст.</t>
  </si>
  <si>
    <t xml:space="preserve">Юноши 2007-2008 г.р.   </t>
  </si>
  <si>
    <t>НОСОВ БОРИС</t>
  </si>
  <si>
    <t xml:space="preserve">Девочки 2017 г.р. и мл.  </t>
  </si>
  <si>
    <t>Мальчики 2017 г.р. и мл.</t>
  </si>
  <si>
    <t>Юноши 1995-2006 г.р.   19-30 лет</t>
  </si>
  <si>
    <t>Мужчины 1985-1994г.р.  31-40 лет</t>
  </si>
  <si>
    <t>Мужчины 1965-1984 г.р.     41-60 лет</t>
  </si>
  <si>
    <t>УНГЕМАХ ИВАН</t>
  </si>
  <si>
    <t>РОЧЕВ ЗАХАР</t>
  </si>
  <si>
    <r>
      <t>место проведения</t>
    </r>
    <r>
      <rPr>
        <b/>
        <sz val="12"/>
        <rFont val="Times New Roman Cyr"/>
        <charset val="204"/>
      </rPr>
      <t>:</t>
    </r>
    <r>
      <rPr>
        <sz val="12"/>
        <rFont val="Times New Roman Cyr"/>
        <charset val="204"/>
      </rPr>
      <t>г.Ухта, мкр.УРМЗ л/б МУ "СШ № 1"</t>
    </r>
  </si>
  <si>
    <t xml:space="preserve">УХТА </t>
  </si>
  <si>
    <t>ГОРЕЛОВА ДАРЬЯ</t>
  </si>
  <si>
    <t>ШЕПЕЛЕВ НИКОЛАЙ</t>
  </si>
  <si>
    <t>КУЛЕШОВ АЛЕКСАНДР</t>
  </si>
  <si>
    <t>ГОРЕЛОВА АННА</t>
  </si>
  <si>
    <t>МЕДВЕДЕВА ВЕРОНИКА</t>
  </si>
  <si>
    <t>МОШКИН АЛЕКСЕЙ</t>
  </si>
  <si>
    <t>СГПЗ</t>
  </si>
  <si>
    <t>БУРЯКОВА ЕКАТЕРИНА</t>
  </si>
  <si>
    <t>ШУДАЯГ СШ 1 САВИНА Е.Д.</t>
  </si>
  <si>
    <t>ВОДНЫЙ СШ 1 ПРОКУДОВИЧ Н.М.</t>
  </si>
  <si>
    <t>ЧУРОВА МИЛАНА</t>
  </si>
  <si>
    <t>ЧУРОВА ВИКТОРИЯ</t>
  </si>
  <si>
    <t>ДАНИЛИНА АНАСТАСИЯ</t>
  </si>
  <si>
    <t>ЗАБЕЛИНСКАЯ АДЕЛИНА</t>
  </si>
  <si>
    <t>КНУРЕНКО СОФЬЯ</t>
  </si>
  <si>
    <t>СОТНИЧУК ОЛЕСЯ</t>
  </si>
  <si>
    <t>КРУТИКОВ АНТОН</t>
  </si>
  <si>
    <t>ТРИШИН ЯРОСЛАВ</t>
  </si>
  <si>
    <t>МУЖИКОВ НИКИФОР</t>
  </si>
  <si>
    <t>ТЕРЕНТЬЕВ ЕФИМ</t>
  </si>
  <si>
    <t>БУРЯКОВ ЯРОСЛАВ</t>
  </si>
  <si>
    <t>БУШЕНЕВ ЮРИЙ</t>
  </si>
  <si>
    <t>КИРЬЯНОВ НИКОЛАЙ</t>
  </si>
  <si>
    <t>ИЗМАЙЛОВ МАКСИМ</t>
  </si>
  <si>
    <t>ВОРОНЦОВ ВИКТОР</t>
  </si>
  <si>
    <t>ЯРЕГА СШ 1 ШАРОВА И.В.</t>
  </si>
  <si>
    <t>ЯКИМОВ ЯРОСЛАВ</t>
  </si>
  <si>
    <t>НОГИН РОМАН</t>
  </si>
  <si>
    <t xml:space="preserve"> </t>
  </si>
  <si>
    <t>ГАЙСИН РЕНАТ</t>
  </si>
  <si>
    <t>КОРКИНА ГАЛИНА</t>
  </si>
  <si>
    <t>ГАЙСИН АРТЕМ</t>
  </si>
  <si>
    <t>БАЖИНА ПОЛИНА</t>
  </si>
  <si>
    <t>ЕФРЕМОВ ЕГОР</t>
  </si>
  <si>
    <t xml:space="preserve">КРЮЧКОВ ВЛАДИСЛАВ </t>
  </si>
  <si>
    <t xml:space="preserve">БЛАГОДАТСКИХ ВАЛЕРИЯ </t>
  </si>
  <si>
    <t>СЕМИРОТ МАТВЕЙ</t>
  </si>
  <si>
    <t>ВЛАДЫКИН МИРОН</t>
  </si>
  <si>
    <t>ЛЕСИН АЛЕКСАНДР</t>
  </si>
  <si>
    <t>ВУКТЫЛ</t>
  </si>
  <si>
    <t>Н.ОДЕС</t>
  </si>
  <si>
    <t>ЛОГИНОВ РУСЛАН</t>
  </si>
  <si>
    <t>РОЧЕВ ИГНАТ</t>
  </si>
  <si>
    <t>РОЧЕВ ДЕМЬЯН</t>
  </si>
  <si>
    <t>РОЧЕВ АЛЕКСЕЙ</t>
  </si>
  <si>
    <t xml:space="preserve">САЛАМАТОВ АЛЕКСАНДР </t>
  </si>
  <si>
    <t>ПАХОМОВ ЕВГЕНИЙ</t>
  </si>
  <si>
    <t>ГОЛОВЕШКИН КОНСТАНТИН</t>
  </si>
  <si>
    <t>БАТУХИН МИХАИЛ</t>
  </si>
  <si>
    <t>ЯЛОВИЙ ЕВГЕНИЙ</t>
  </si>
  <si>
    <t>УСТЬ-ЦИЛЕМСКИЙ Р-Н</t>
  </si>
  <si>
    <t xml:space="preserve">УДАЛОВА ЛЮДМИЛА </t>
  </si>
  <si>
    <t>ДЬЯКОНОВ АНДРЕЙ</t>
  </si>
  <si>
    <t xml:space="preserve">КЛЯШТОРНЫЙ ГРИГОРИЙ </t>
  </si>
  <si>
    <t>ДУРКИН КИРИЛЛ</t>
  </si>
  <si>
    <t>ДУРКИН ДАНИЛ</t>
  </si>
  <si>
    <t>АРТЕЕВ НИКИТА</t>
  </si>
  <si>
    <t>ПОКОТИЛО МАРИНА</t>
  </si>
  <si>
    <t>БАЛА ГЛЕБ</t>
  </si>
  <si>
    <t xml:space="preserve">1 промежуточный </t>
  </si>
  <si>
    <t>1,8 КМ      1 круг</t>
  </si>
  <si>
    <t>1,8 КМ      2 круга</t>
  </si>
  <si>
    <t>1,8 КМ     3 круга</t>
  </si>
  <si>
    <t xml:space="preserve">2 промежуточный </t>
  </si>
  <si>
    <t>Z</t>
  </si>
  <si>
    <t>СТИЛЬ ХОДА классический</t>
  </si>
  <si>
    <t>ГОРНАЯ ГОНКА</t>
  </si>
  <si>
    <t xml:space="preserve">3 промежуточный </t>
  </si>
  <si>
    <t>19 января 2025г.</t>
  </si>
  <si>
    <t xml:space="preserve">ГРИГОРЬЕВ АЛЕКСЕЙ </t>
  </si>
  <si>
    <t xml:space="preserve">ДУРКИН ДМИТРИЙ </t>
  </si>
  <si>
    <t xml:space="preserve">ЕГОРОВ АЛЕКСЕЙ </t>
  </si>
  <si>
    <t>ЗЕЛЕНКОВ СТАНИСЛАВ</t>
  </si>
  <si>
    <t>ЛЕБЕДЕВ ИГОРЬ</t>
  </si>
  <si>
    <t>ЧИРКОВ МИХАИЛ</t>
  </si>
  <si>
    <t xml:space="preserve">КАРМАЗА ЕВГЕНИЙ </t>
  </si>
  <si>
    <t xml:space="preserve">РОЧЕВА НАТАЛЬЯ </t>
  </si>
  <si>
    <t xml:space="preserve">ТОЛПЫГА АННА </t>
  </si>
  <si>
    <t>АЛФЕРОВ КИРИЛЛ</t>
  </si>
  <si>
    <t xml:space="preserve">ГАЙДАКОВА МИЛЕНА </t>
  </si>
  <si>
    <t xml:space="preserve">ВОЛЬХИН ИВАН </t>
  </si>
  <si>
    <t>ШВЕЦ ИВАН</t>
  </si>
  <si>
    <t>ЛАПШИН АРТУР</t>
  </si>
  <si>
    <t>ЗАЙЦЕВА ВАЛЕРИЯ</t>
  </si>
  <si>
    <t>ПОВАРОВА АННА</t>
  </si>
  <si>
    <t xml:space="preserve">ЛИВАТОВ ЛЕВ </t>
  </si>
  <si>
    <t xml:space="preserve">ИЗЪЮРОВА АЛИСА </t>
  </si>
  <si>
    <t xml:space="preserve">ЧАЛЫШЕВА ОЛЕСЯ </t>
  </si>
  <si>
    <t>ЯКОВЛЕВА АНАСТАСИЯ</t>
  </si>
  <si>
    <t>ХОХРИН ДЕНИС</t>
  </si>
  <si>
    <t xml:space="preserve">БАБИКОВА АЛИНА </t>
  </si>
  <si>
    <t xml:space="preserve">БОРЕЙКА МИЛАНА </t>
  </si>
  <si>
    <t xml:space="preserve">ВЕТОШКИНА УЛЬЯНА </t>
  </si>
  <si>
    <t xml:space="preserve">КИСЕЛЕВА ДАРЬЯ </t>
  </si>
  <si>
    <t>КУПРИЯНОВА КИРА</t>
  </si>
  <si>
    <t>ЧАЛЫШЕВА АНАСТАСИЯ</t>
  </si>
  <si>
    <t>АХТУЛОВ МИРОН</t>
  </si>
  <si>
    <t>ГУСЕВА ЕВА</t>
  </si>
  <si>
    <t>НИКИФОРОВА ЕВА</t>
  </si>
  <si>
    <t xml:space="preserve">МАНАЕВ АРТЕМ </t>
  </si>
  <si>
    <t>ГОРОДНИЦКАЯ ОЛЬГА</t>
  </si>
  <si>
    <t xml:space="preserve">МИНЧАК АННА </t>
  </si>
  <si>
    <t>СИЯНА ЛИНА</t>
  </si>
  <si>
    <t>МАЙОРОВ ВАЛЕНТИН</t>
  </si>
  <si>
    <t xml:space="preserve">ГУЩИН ДЕНИС </t>
  </si>
  <si>
    <t>ТРОИЦКО-ПЕЧОРСКИЙ Р-Н</t>
  </si>
  <si>
    <t xml:space="preserve">ПАВЛОВ ВИТАЛИЙ </t>
  </si>
  <si>
    <t xml:space="preserve">КАНЕВ ЕГОР </t>
  </si>
  <si>
    <t>ДЖАМАН ВИКТОРИЯ</t>
  </si>
  <si>
    <t>ХОЗЯЙНОВА ЕКАТЕРИНА</t>
  </si>
  <si>
    <t>БАКЛАНОВ АРТЕМ</t>
  </si>
  <si>
    <t xml:space="preserve">ГУЩИНА  СТЕФАНИЯ </t>
  </si>
  <si>
    <t xml:space="preserve">КРИВУЦКИЙ ВЛАДИСЛАВ </t>
  </si>
  <si>
    <t>БАКЛАНОВ КОНСТАНТИН</t>
  </si>
  <si>
    <t>ЕРМАКОВ АРТЕМИЙ</t>
  </si>
  <si>
    <t>МОСКВА МОРОЗОВА Н.Н.</t>
  </si>
  <si>
    <t>ЕРМАКОВ ФЕДОР</t>
  </si>
  <si>
    <t>ЕРМАКОВ ЗАХАР</t>
  </si>
  <si>
    <t>АЛИЕВ С.В.</t>
  </si>
  <si>
    <t xml:space="preserve">ТЕТЕРИН ЕВГЕНИЙ </t>
  </si>
  <si>
    <t>ТЕТЕРИН ИЛЬЯ</t>
  </si>
  <si>
    <t xml:space="preserve">РОЧЕВ МИРОН </t>
  </si>
  <si>
    <t>ДМИТРИЕВА ЮЛИЯ</t>
  </si>
  <si>
    <t>НС</t>
  </si>
  <si>
    <t>СМИРНОВ ИВАН</t>
  </si>
  <si>
    <t xml:space="preserve">ГОЛЯДКИНА ЛИДИЯ </t>
  </si>
  <si>
    <t>ХАЙРУЛИН ЛЕВ</t>
  </si>
  <si>
    <t>ХАЙРУЛИН МИХАИЛ</t>
  </si>
  <si>
    <t>ЛАРИОНОВА АНАСТАСИЯ</t>
  </si>
  <si>
    <t>НЗД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</si>
</sst>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6" x14ac:knownFonts="1">
    <font>
      <sz val="14"/>
      <name val="Courier New Cyr"/>
      <charset val="204"/>
    </font>
    <font>
      <sz val="11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"/>
      <family val="2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</font>
    <font>
      <b/>
      <sz val="16"/>
      <name val="Monotype Corsiva"/>
      <family val="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i/>
      <sz val="12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b/>
      <sz val="10"/>
      <color theme="0"/>
      <name val="Times New Roman"/>
      <family val="1"/>
    </font>
    <font>
      <b/>
      <sz val="9"/>
      <name val="Times New Roman Cyr"/>
      <charset val="204"/>
    </font>
    <font>
      <sz val="12"/>
      <color rgb="FFFF0000"/>
      <name val="Arial"/>
      <family val="2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 Cyr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</font>
    <font>
      <b/>
      <sz val="9"/>
      <name val="Times New Roman Cyr"/>
      <family val="1"/>
      <charset val="204"/>
    </font>
    <font>
      <b/>
      <sz val="10"/>
      <name val="Times New Roman Cyr"/>
      <charset val="204"/>
    </font>
    <font>
      <b/>
      <sz val="8"/>
      <name val="Times New Roman Cyr"/>
      <family val="1"/>
      <charset val="204"/>
    </font>
    <font>
      <sz val="11"/>
      <name val="Times New Roman"/>
      <family val="1"/>
    </font>
    <font>
      <sz val="11"/>
      <color theme="0"/>
      <name val="Arial"/>
      <family val="2"/>
      <charset val="204"/>
    </font>
    <font>
      <b/>
      <sz val="11"/>
      <name val="Times New Roman Cyr"/>
      <charset val="204"/>
    </font>
    <font>
      <sz val="11"/>
      <name val="Arial"/>
      <family val="2"/>
      <charset val="204"/>
    </font>
    <font>
      <b/>
      <sz val="11"/>
      <color theme="0"/>
      <name val="Times New Roman"/>
      <family val="1"/>
    </font>
    <font>
      <b/>
      <i/>
      <sz val="8"/>
      <name val="Times New Roman Cyr"/>
      <family val="1"/>
      <charset val="204"/>
    </font>
    <font>
      <b/>
      <sz val="8"/>
      <color rgb="FFFF0000"/>
      <name val="Times New Roman Cyr"/>
      <family val="1"/>
      <charset val="204"/>
    </font>
    <font>
      <b/>
      <i/>
      <sz val="8"/>
      <name val="Times New Roman Cyr"/>
      <charset val="204"/>
    </font>
    <font>
      <sz val="8"/>
      <name val="Arial"/>
      <family val="2"/>
      <charset val="204"/>
    </font>
    <font>
      <b/>
      <sz val="8"/>
      <name val="Times New Roman"/>
      <family val="1"/>
    </font>
    <font>
      <b/>
      <sz val="8"/>
      <color theme="0"/>
      <name val="Times New Roman"/>
      <family val="1"/>
    </font>
    <font>
      <b/>
      <sz val="8"/>
      <name val="Times New Roman Cyr"/>
      <charset val="204"/>
    </font>
    <font>
      <b/>
      <sz val="9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 Cyr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7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4" fillId="0" borderId="0" xfId="1" applyFont="1"/>
    <xf numFmtId="0" fontId="9" fillId="0" borderId="0" xfId="1" applyFont="1" applyAlignment="1">
      <alignment horizontal="center" vertical="center" wrapText="1"/>
    </xf>
    <xf numFmtId="0" fontId="15" fillId="0" borderId="0" xfId="1" applyFont="1"/>
    <xf numFmtId="164" fontId="16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47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47" fontId="5" fillId="0" borderId="0" xfId="1" applyNumberFormat="1" applyFont="1" applyAlignment="1">
      <alignment horizontal="center" vertical="center"/>
    </xf>
    <xf numFmtId="47" fontId="6" fillId="0" borderId="0" xfId="1" applyNumberFormat="1" applyFont="1" applyAlignment="1">
      <alignment horizontal="center" vertical="center"/>
    </xf>
    <xf numFmtId="0" fontId="18" fillId="0" borderId="0" xfId="1" applyFont="1"/>
    <xf numFmtId="0" fontId="19" fillId="0" borderId="0" xfId="0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1" fontId="18" fillId="0" borderId="0" xfId="1" applyNumberFormat="1" applyFont="1"/>
    <xf numFmtId="164" fontId="7" fillId="0" borderId="1" xfId="1" applyNumberFormat="1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 wrapText="1"/>
    </xf>
    <xf numFmtId="0" fontId="22" fillId="0" borderId="0" xfId="0" applyFont="1" applyAlignment="1">
      <alignment horizontal="left" vertical="top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47" fontId="9" fillId="0" borderId="0" xfId="1" applyNumberFormat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2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47" fontId="4" fillId="0" borderId="0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center"/>
    </xf>
    <xf numFmtId="0" fontId="25" fillId="0" borderId="5" xfId="1" applyFont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top" wrapText="1"/>
    </xf>
    <xf numFmtId="0" fontId="22" fillId="0" borderId="1" xfId="1" applyFont="1" applyBorder="1" applyAlignment="1">
      <alignment vertical="center"/>
    </xf>
    <xf numFmtId="0" fontId="27" fillId="0" borderId="0" xfId="1" applyFont="1"/>
    <xf numFmtId="0" fontId="28" fillId="0" borderId="1" xfId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9" fillId="0" borderId="0" xfId="1" applyFont="1"/>
    <xf numFmtId="0" fontId="30" fillId="0" borderId="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22" fillId="0" borderId="1" xfId="0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22" fillId="0" borderId="1" xfId="0" applyFont="1" applyFill="1" applyBorder="1" applyAlignment="1">
      <alignment vertical="top" wrapText="1"/>
    </xf>
    <xf numFmtId="0" fontId="27" fillId="0" borderId="2" xfId="1" applyFont="1" applyBorder="1"/>
    <xf numFmtId="0" fontId="29" fillId="0" borderId="1" xfId="1" applyFont="1" applyBorder="1"/>
    <xf numFmtId="0" fontId="28" fillId="0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 textRotation="255" wrapText="1"/>
    </xf>
    <xf numFmtId="0" fontId="31" fillId="0" borderId="1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/>
    </xf>
    <xf numFmtId="0" fontId="32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/>
    </xf>
    <xf numFmtId="0" fontId="33" fillId="0" borderId="1" xfId="1" applyFont="1" applyBorder="1" applyAlignment="1">
      <alignment horizontal="center" vertical="center" wrapText="1"/>
    </xf>
    <xf numFmtId="0" fontId="34" fillId="0" borderId="0" xfId="1" applyFont="1"/>
    <xf numFmtId="164" fontId="35" fillId="0" borderId="1" xfId="1" applyNumberFormat="1" applyFont="1" applyBorder="1" applyAlignment="1">
      <alignment horizontal="center"/>
    </xf>
    <xf numFmtId="164" fontId="36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horizontal="center" vertical="center" wrapText="1"/>
    </xf>
    <xf numFmtId="164" fontId="36" fillId="4" borderId="1" xfId="1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38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23" fillId="0" borderId="1" xfId="1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47" fontId="4" fillId="0" borderId="1" xfId="1" applyNumberFormat="1" applyFont="1" applyBorder="1"/>
    <xf numFmtId="47" fontId="4" fillId="0" borderId="1" xfId="1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47" fontId="4" fillId="6" borderId="1" xfId="1" applyNumberFormat="1" applyFont="1" applyFill="1" applyBorder="1" applyAlignment="1">
      <alignment horizontal="center" vertical="center"/>
    </xf>
    <xf numFmtId="47" fontId="39" fillId="0" borderId="1" xfId="1" applyNumberFormat="1" applyFont="1" applyBorder="1" applyAlignment="1">
      <alignment horizontal="center" vertical="center"/>
    </xf>
    <xf numFmtId="47" fontId="40" fillId="0" borderId="1" xfId="1" applyNumberFormat="1" applyFont="1" applyBorder="1" applyAlignment="1">
      <alignment horizontal="center" vertical="center"/>
    </xf>
    <xf numFmtId="47" fontId="41" fillId="0" borderId="1" xfId="1" applyNumberFormat="1" applyFont="1" applyBorder="1"/>
    <xf numFmtId="47" fontId="41" fillId="0" borderId="1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top" wrapText="1"/>
    </xf>
    <xf numFmtId="47" fontId="5" fillId="3" borderId="1" xfId="1" applyNumberFormat="1" applyFont="1" applyFill="1" applyBorder="1"/>
    <xf numFmtId="47" fontId="5" fillId="3" borderId="1" xfId="1" applyNumberFormat="1" applyFont="1" applyFill="1" applyBorder="1" applyAlignment="1">
      <alignment horizontal="center" vertical="center"/>
    </xf>
    <xf numFmtId="47" fontId="26" fillId="3" borderId="1" xfId="1" applyNumberFormat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top" wrapText="1"/>
    </xf>
    <xf numFmtId="0" fontId="33" fillId="0" borderId="6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29" fillId="0" borderId="0" xfId="1" applyFont="1" applyBorder="1"/>
    <xf numFmtId="0" fontId="28" fillId="0" borderId="0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 wrapText="1"/>
    </xf>
    <xf numFmtId="47" fontId="4" fillId="0" borderId="0" xfId="1" applyNumberFormat="1" applyFont="1" applyBorder="1"/>
    <xf numFmtId="47" fontId="4" fillId="0" borderId="0" xfId="1" applyNumberFormat="1" applyFont="1" applyBorder="1" applyAlignment="1">
      <alignment horizontal="center" vertical="center"/>
    </xf>
    <xf numFmtId="0" fontId="24" fillId="0" borderId="0" xfId="1" applyFont="1" applyFill="1" applyBorder="1" applyAlignment="1">
      <alignment vertical="center" wrapText="1"/>
    </xf>
    <xf numFmtId="47" fontId="39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64" fontId="35" fillId="0" borderId="0" xfId="1" applyNumberFormat="1" applyFont="1" applyBorder="1" applyAlignment="1">
      <alignment horizontal="center"/>
    </xf>
    <xf numFmtId="0" fontId="42" fillId="0" borderId="0" xfId="1" applyFont="1"/>
    <xf numFmtId="0" fontId="43" fillId="0" borderId="0" xfId="1" applyFont="1"/>
    <xf numFmtId="0" fontId="37" fillId="0" borderId="1" xfId="1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top" wrapText="1"/>
    </xf>
    <xf numFmtId="0" fontId="25" fillId="0" borderId="1" xfId="1" applyFont="1" applyFill="1" applyBorder="1" applyAlignment="1">
      <alignment vertical="center" wrapText="1"/>
    </xf>
    <xf numFmtId="0" fontId="45" fillId="0" borderId="1" xfId="1" applyFont="1" applyBorder="1"/>
    <xf numFmtId="0" fontId="7" fillId="0" borderId="1" xfId="0" applyFont="1" applyFill="1" applyBorder="1" applyAlignment="1">
      <alignment vertical="top" wrapText="1"/>
    </xf>
    <xf numFmtId="0" fontId="43" fillId="0" borderId="1" xfId="1" applyFont="1" applyBorder="1"/>
    <xf numFmtId="0" fontId="22" fillId="0" borderId="0" xfId="0" applyFont="1" applyAlignment="1">
      <alignment horizontal="left" vertical="top" wrapText="1"/>
    </xf>
    <xf numFmtId="0" fontId="9" fillId="0" borderId="0" xfId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All start" xfId="1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45;&#1058;&#1045;&#1056;&#1040;&#1053;&#1067;%20&#1057;%20&#1050;&#1054;&#1069;&#1060;&#1060;&#1048;&#1062;&#1048;&#1045;&#1053;&#1058;&#1054;&#105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тартФиниш(030)"/>
      <sheetName val="СтартФиниш(30д)"/>
      <sheetName val="Коэффициенты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31</v>
          </cell>
          <cell r="B2">
            <v>1.00248</v>
          </cell>
        </row>
        <row r="3">
          <cell r="A3">
            <v>32</v>
          </cell>
          <cell r="B3">
            <v>1.00421</v>
          </cell>
        </row>
        <row r="4">
          <cell r="A4">
            <v>33</v>
          </cell>
          <cell r="B4">
            <v>1.0063899999999999</v>
          </cell>
        </row>
        <row r="5">
          <cell r="A5">
            <v>34</v>
          </cell>
          <cell r="B5">
            <v>1.0090300000000001</v>
          </cell>
        </row>
        <row r="6">
          <cell r="A6">
            <v>35</v>
          </cell>
          <cell r="B6">
            <v>1.0121199999999999</v>
          </cell>
        </row>
        <row r="7">
          <cell r="A7">
            <v>36</v>
          </cell>
          <cell r="B7">
            <v>1.0156700000000001</v>
          </cell>
        </row>
        <row r="8">
          <cell r="A8">
            <v>37</v>
          </cell>
          <cell r="B8">
            <v>1.0196700000000001</v>
          </cell>
        </row>
        <row r="9">
          <cell r="A9">
            <v>38</v>
          </cell>
          <cell r="B9">
            <v>1.0241199999999999</v>
          </cell>
        </row>
        <row r="10">
          <cell r="A10">
            <v>39</v>
          </cell>
          <cell r="B10">
            <v>1.02902</v>
          </cell>
        </row>
        <row r="11">
          <cell r="A11">
            <v>40</v>
          </cell>
          <cell r="B11">
            <v>1.0343800000000001</v>
          </cell>
        </row>
        <row r="12">
          <cell r="A12">
            <v>41</v>
          </cell>
          <cell r="B12">
            <v>1.0401899999999999</v>
          </cell>
        </row>
        <row r="13">
          <cell r="A13">
            <v>42</v>
          </cell>
          <cell r="B13">
            <v>1.0464500000000001</v>
          </cell>
        </row>
        <row r="14">
          <cell r="A14">
            <v>43</v>
          </cell>
          <cell r="B14">
            <v>1.0531699999999999</v>
          </cell>
        </row>
        <row r="15">
          <cell r="A15">
            <v>44</v>
          </cell>
          <cell r="B15">
            <v>1.0603400000000001</v>
          </cell>
        </row>
        <row r="16">
          <cell r="A16">
            <v>45</v>
          </cell>
          <cell r="B16">
            <v>1.06796</v>
          </cell>
        </row>
        <row r="17">
          <cell r="A17">
            <v>46</v>
          </cell>
          <cell r="B17">
            <v>1.07603</v>
          </cell>
        </row>
        <row r="18">
          <cell r="A18">
            <v>47</v>
          </cell>
          <cell r="B18">
            <v>1.08456</v>
          </cell>
        </row>
        <row r="19">
          <cell r="A19">
            <v>48</v>
          </cell>
          <cell r="B19">
            <v>1.09355</v>
          </cell>
        </row>
        <row r="20">
          <cell r="A20">
            <v>49</v>
          </cell>
          <cell r="B20">
            <v>1.1029800000000001</v>
          </cell>
        </row>
        <row r="21">
          <cell r="A21">
            <v>50</v>
          </cell>
          <cell r="B21">
            <v>1.11287</v>
          </cell>
        </row>
        <row r="22">
          <cell r="A22">
            <v>51</v>
          </cell>
          <cell r="B22">
            <v>1.12321</v>
          </cell>
        </row>
        <row r="23">
          <cell r="A23">
            <v>52</v>
          </cell>
          <cell r="B23">
            <v>1.13401</v>
          </cell>
        </row>
        <row r="24">
          <cell r="A24">
            <v>53</v>
          </cell>
          <cell r="B24">
            <v>1.1452500000000001</v>
          </cell>
        </row>
        <row r="25">
          <cell r="A25">
            <v>54</v>
          </cell>
          <cell r="B25">
            <v>1.1569499999999999</v>
          </cell>
        </row>
        <row r="26">
          <cell r="A26">
            <v>55</v>
          </cell>
          <cell r="B26">
            <v>1.1672899999999999</v>
          </cell>
        </row>
        <row r="27">
          <cell r="A27">
            <v>56</v>
          </cell>
          <cell r="B27">
            <v>1.1817200000000001</v>
          </cell>
        </row>
        <row r="28">
          <cell r="A28">
            <v>57</v>
          </cell>
          <cell r="B28">
            <v>1.19478</v>
          </cell>
        </row>
        <row r="29">
          <cell r="A29">
            <v>58</v>
          </cell>
          <cell r="B29">
            <v>1.2082900000000001</v>
          </cell>
        </row>
        <row r="30">
          <cell r="A30">
            <v>59</v>
          </cell>
          <cell r="B30">
            <v>1.2222599999999999</v>
          </cell>
        </row>
        <row r="31">
          <cell r="A31">
            <v>60</v>
          </cell>
          <cell r="B31">
            <v>1.23668</v>
          </cell>
        </row>
        <row r="32">
          <cell r="A32">
            <v>61</v>
          </cell>
          <cell r="B32">
            <v>1.2515499999999999</v>
          </cell>
        </row>
        <row r="33">
          <cell r="A33">
            <v>62</v>
          </cell>
          <cell r="B33">
            <v>1.2668699999999999</v>
          </cell>
        </row>
        <row r="34">
          <cell r="A34">
            <v>63</v>
          </cell>
          <cell r="B34">
            <v>1.2826500000000001</v>
          </cell>
        </row>
        <row r="35">
          <cell r="A35">
            <v>64</v>
          </cell>
          <cell r="B35">
            <v>1.2988900000000001</v>
          </cell>
        </row>
        <row r="36">
          <cell r="A36">
            <v>65</v>
          </cell>
          <cell r="B36">
            <v>1.3155699999999999</v>
          </cell>
        </row>
        <row r="37">
          <cell r="A37">
            <v>66</v>
          </cell>
          <cell r="B37">
            <v>1.3327100000000001</v>
          </cell>
        </row>
        <row r="38">
          <cell r="A38">
            <v>67</v>
          </cell>
          <cell r="B38">
            <v>1.3503000000000001</v>
          </cell>
        </row>
        <row r="39">
          <cell r="A39">
            <v>68</v>
          </cell>
          <cell r="B39">
            <v>1.36835</v>
          </cell>
        </row>
        <row r="40">
          <cell r="A40">
            <v>69</v>
          </cell>
          <cell r="B40">
            <v>1.3868400000000001</v>
          </cell>
        </row>
        <row r="41">
          <cell r="A41">
            <v>70</v>
          </cell>
          <cell r="B41">
            <v>1.4057900000000001</v>
          </cell>
        </row>
        <row r="42">
          <cell r="A42">
            <v>71</v>
          </cell>
          <cell r="B42">
            <v>1.4252</v>
          </cell>
        </row>
        <row r="43">
          <cell r="A43">
            <v>72</v>
          </cell>
          <cell r="B43">
            <v>1.44506</v>
          </cell>
        </row>
        <row r="44">
          <cell r="A44">
            <v>73</v>
          </cell>
          <cell r="B44">
            <v>1.4653700000000001</v>
          </cell>
        </row>
        <row r="45">
          <cell r="A45">
            <v>74</v>
          </cell>
          <cell r="B45">
            <v>1.48613</v>
          </cell>
        </row>
        <row r="46">
          <cell r="A46">
            <v>75</v>
          </cell>
          <cell r="B46">
            <v>1.50735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4"/>
  <sheetViews>
    <sheetView tabSelected="1" topLeftCell="B55" zoomScale="150" zoomScaleNormal="150" workbookViewId="0">
      <selection activeCell="N74" sqref="N74"/>
    </sheetView>
  </sheetViews>
  <sheetFormatPr defaultColWidth="5.90625" defaultRowHeight="5.65" customHeight="1" x14ac:dyDescent="0.2"/>
  <cols>
    <col min="1" max="1" width="0.26953125" style="1" hidden="1" customWidth="1"/>
    <col min="2" max="2" width="2.54296875" style="1" customWidth="1"/>
    <col min="3" max="3" width="21" style="1" customWidth="1"/>
    <col min="4" max="4" width="2.08984375" style="1" customWidth="1"/>
    <col min="5" max="5" width="3.36328125" style="1" customWidth="1"/>
    <col min="6" max="6" width="17.36328125" style="1" customWidth="1"/>
    <col min="7" max="9" width="4.453125" style="1" customWidth="1"/>
    <col min="10" max="10" width="0.90625" style="1" customWidth="1"/>
    <col min="11" max="12" width="4.453125" style="1" customWidth="1"/>
    <col min="13" max="13" width="1" style="1" customWidth="1"/>
    <col min="14" max="14" width="4.453125" style="1" customWidth="1"/>
    <col min="15" max="15" width="4.453125" style="2" customWidth="1"/>
    <col min="16" max="16" width="4.453125" style="34" customWidth="1"/>
    <col min="17" max="17" width="1.08984375" style="34" customWidth="1"/>
    <col min="18" max="18" width="4.453125" style="1" customWidth="1"/>
    <col min="19" max="19" width="2" style="1" customWidth="1"/>
    <col min="20" max="20" width="0.36328125" style="1" customWidth="1"/>
    <col min="21" max="21" width="4.36328125" style="1" customWidth="1"/>
    <col min="22" max="22" width="3.1796875" style="1" customWidth="1"/>
    <col min="23" max="16384" width="5.90625" style="1"/>
  </cols>
  <sheetData>
    <row r="1" spans="2:25" ht="19.350000000000001" customHeight="1" x14ac:dyDescent="0.2">
      <c r="B1" s="130" t="s">
        <v>10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29"/>
      <c r="Q1" s="29"/>
      <c r="R1" s="17"/>
    </row>
    <row r="2" spans="2:25" ht="15" customHeight="1" x14ac:dyDescent="0.2">
      <c r="B2" s="124" t="s">
        <v>112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28"/>
      <c r="Q2" s="28"/>
      <c r="R2" s="17"/>
    </row>
    <row r="3" spans="2:25" ht="15" customHeight="1" x14ac:dyDescent="0.2">
      <c r="B3" s="6"/>
      <c r="C3" s="124" t="s">
        <v>111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6"/>
      <c r="P3" s="28"/>
      <c r="Q3" s="28"/>
      <c r="R3" s="18"/>
      <c r="U3" s="20">
        <v>2025</v>
      </c>
    </row>
    <row r="4" spans="2:25" ht="15" customHeight="1" x14ac:dyDescent="0.2">
      <c r="B4" s="4"/>
      <c r="C4" s="131" t="s">
        <v>44</v>
      </c>
      <c r="D4" s="131"/>
      <c r="E4" s="132"/>
      <c r="F4" s="132"/>
      <c r="G4" s="30"/>
      <c r="H4" s="30"/>
      <c r="I4" s="30"/>
      <c r="J4" s="30"/>
      <c r="K4" s="30"/>
      <c r="L4" s="134" t="s">
        <v>114</v>
      </c>
      <c r="M4" s="134"/>
      <c r="N4" s="134"/>
      <c r="O4" s="134"/>
      <c r="P4" s="31"/>
      <c r="Q4" s="31"/>
      <c r="R4" s="19"/>
      <c r="U4" s="7"/>
    </row>
    <row r="5" spans="2:25" ht="30" customHeight="1" thickBot="1" x14ac:dyDescent="0.25">
      <c r="B5" s="67" t="s">
        <v>0</v>
      </c>
      <c r="C5" s="68" t="s">
        <v>1</v>
      </c>
      <c r="D5" s="68" t="s">
        <v>21</v>
      </c>
      <c r="E5" s="68" t="s">
        <v>5</v>
      </c>
      <c r="F5" s="68" t="s">
        <v>4</v>
      </c>
      <c r="G5" s="41" t="s">
        <v>2</v>
      </c>
      <c r="H5" s="41" t="s">
        <v>3</v>
      </c>
      <c r="I5" s="42" t="s">
        <v>105</v>
      </c>
      <c r="J5" s="69" t="s">
        <v>6</v>
      </c>
      <c r="K5" s="41" t="s">
        <v>3</v>
      </c>
      <c r="L5" s="42" t="s">
        <v>109</v>
      </c>
      <c r="M5" s="69" t="s">
        <v>6</v>
      </c>
      <c r="N5" s="41" t="s">
        <v>3</v>
      </c>
      <c r="O5" s="42" t="s">
        <v>113</v>
      </c>
      <c r="P5" s="42" t="s">
        <v>110</v>
      </c>
      <c r="Q5" s="69" t="s">
        <v>6</v>
      </c>
      <c r="R5" s="70" t="s">
        <v>16</v>
      </c>
      <c r="S5" s="71" t="s">
        <v>6</v>
      </c>
      <c r="U5" s="7"/>
      <c r="W5" s="1" t="s">
        <v>74</v>
      </c>
    </row>
    <row r="6" spans="2:25" ht="16.350000000000001" customHeight="1" thickBot="1" x14ac:dyDescent="0.25">
      <c r="B6" s="26"/>
      <c r="C6" s="133" t="s">
        <v>106</v>
      </c>
      <c r="D6" s="133"/>
      <c r="E6" s="13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U6" s="9"/>
      <c r="Y6" s="1" t="s">
        <v>74</v>
      </c>
    </row>
    <row r="7" spans="2:25" ht="16.350000000000001" customHeight="1" x14ac:dyDescent="0.2">
      <c r="B7" s="57"/>
      <c r="C7" s="125" t="s">
        <v>37</v>
      </c>
      <c r="D7" s="125"/>
      <c r="E7" s="125"/>
      <c r="F7" s="125"/>
      <c r="G7" s="86"/>
      <c r="H7" s="86"/>
      <c r="I7" s="86"/>
      <c r="J7" s="86"/>
      <c r="K7" s="86"/>
      <c r="L7" s="86"/>
      <c r="M7" s="86"/>
      <c r="N7" s="39"/>
      <c r="O7" s="39"/>
      <c r="P7" s="39"/>
      <c r="Q7" s="39"/>
      <c r="R7" s="39"/>
      <c r="S7" s="49"/>
      <c r="T7" s="7">
        <v>2025</v>
      </c>
      <c r="U7" s="8"/>
    </row>
    <row r="8" spans="2:25" ht="16.350000000000001" customHeight="1" x14ac:dyDescent="0.2">
      <c r="B8" s="57">
        <v>1</v>
      </c>
      <c r="C8" s="46" t="s">
        <v>46</v>
      </c>
      <c r="D8" s="46"/>
      <c r="E8" s="58">
        <v>2017</v>
      </c>
      <c r="F8" s="79" t="s">
        <v>12</v>
      </c>
      <c r="G8" s="87">
        <v>1.7361111111111112E-4</v>
      </c>
      <c r="H8" s="87">
        <v>9.6874999999999999E-3</v>
      </c>
      <c r="I8" s="88">
        <f>H8-G8</f>
        <v>9.5138888888888894E-3</v>
      </c>
      <c r="J8" s="35"/>
      <c r="K8" s="35"/>
      <c r="L8" s="35"/>
      <c r="M8" s="35"/>
      <c r="N8" s="87"/>
      <c r="O8" s="88"/>
      <c r="P8" s="90"/>
      <c r="Q8" s="88"/>
      <c r="R8" s="91"/>
      <c r="S8" s="44">
        <v>1</v>
      </c>
      <c r="T8" s="45"/>
      <c r="U8" s="8"/>
      <c r="W8" s="87">
        <v>1.7361111111111112E-4</v>
      </c>
      <c r="X8" s="1">
        <v>1</v>
      </c>
    </row>
    <row r="9" spans="2:25" ht="16.350000000000001" customHeight="1" x14ac:dyDescent="0.2">
      <c r="B9" s="57">
        <v>2</v>
      </c>
      <c r="C9" s="46" t="s">
        <v>144</v>
      </c>
      <c r="D9" s="46"/>
      <c r="E9" s="58">
        <v>2017</v>
      </c>
      <c r="F9" s="79" t="s">
        <v>12</v>
      </c>
      <c r="G9" s="87">
        <v>3.4722222222222224E-4</v>
      </c>
      <c r="H9" s="87">
        <v>1.0358796296296295E-2</v>
      </c>
      <c r="I9" s="88">
        <f>H9-G9</f>
        <v>1.0011574074074072E-2</v>
      </c>
      <c r="J9" s="35"/>
      <c r="K9" s="35"/>
      <c r="L9" s="35"/>
      <c r="M9" s="35"/>
      <c r="N9" s="87"/>
      <c r="O9" s="88"/>
      <c r="P9" s="90"/>
      <c r="Q9" s="88"/>
      <c r="R9" s="91"/>
      <c r="S9" s="44">
        <v>2</v>
      </c>
      <c r="T9" s="45"/>
      <c r="U9" s="8"/>
      <c r="W9" s="87">
        <v>3.4722222222222224E-4</v>
      </c>
      <c r="X9" s="1">
        <v>2</v>
      </c>
    </row>
    <row r="10" spans="2:25" s="33" customFormat="1" ht="16.350000000000001" customHeight="1" x14ac:dyDescent="0.2">
      <c r="B10" s="57">
        <v>4</v>
      </c>
      <c r="C10" s="46" t="s">
        <v>143</v>
      </c>
      <c r="D10" s="46"/>
      <c r="E10" s="58">
        <v>2017</v>
      </c>
      <c r="F10" s="79" t="s">
        <v>12</v>
      </c>
      <c r="G10" s="87">
        <v>6.9444444444444404E-4</v>
      </c>
      <c r="H10" s="87">
        <v>1.2442129629629629E-2</v>
      </c>
      <c r="I10" s="88">
        <f>H10-G10</f>
        <v>1.1747685185185186E-2</v>
      </c>
      <c r="J10" s="35"/>
      <c r="K10" s="35"/>
      <c r="L10" s="35"/>
      <c r="M10" s="35"/>
      <c r="N10" s="87"/>
      <c r="O10" s="88"/>
      <c r="P10" s="90"/>
      <c r="Q10" s="88"/>
      <c r="R10" s="91"/>
      <c r="S10" s="44">
        <v>3</v>
      </c>
      <c r="T10" s="45"/>
      <c r="U10" s="8"/>
      <c r="W10" s="87">
        <v>5.20833333333333E-4</v>
      </c>
      <c r="X10" s="33">
        <v>3</v>
      </c>
    </row>
    <row r="11" spans="2:25" s="33" customFormat="1" ht="16.350000000000001" customHeight="1" x14ac:dyDescent="0.2">
      <c r="B11" s="57">
        <v>3</v>
      </c>
      <c r="C11" s="46" t="s">
        <v>49</v>
      </c>
      <c r="D11" s="46"/>
      <c r="E11" s="58">
        <v>2019</v>
      </c>
      <c r="F11" s="79" t="s">
        <v>12</v>
      </c>
      <c r="G11" s="87">
        <v>5.20833333333333E-4</v>
      </c>
      <c r="H11" s="87">
        <v>1.2499999999999999E-2</v>
      </c>
      <c r="I11" s="88">
        <f>H11-G11</f>
        <v>1.1979166666666666E-2</v>
      </c>
      <c r="J11" s="35"/>
      <c r="K11" s="35"/>
      <c r="L11" s="35"/>
      <c r="M11" s="35"/>
      <c r="N11" s="87"/>
      <c r="O11" s="88"/>
      <c r="P11" s="90"/>
      <c r="Q11" s="88"/>
      <c r="R11" s="91"/>
      <c r="S11" s="44">
        <v>4</v>
      </c>
      <c r="T11" s="45"/>
      <c r="U11" s="8"/>
      <c r="W11" s="87">
        <v>6.9444444444444404E-4</v>
      </c>
      <c r="X11" s="33">
        <v>4</v>
      </c>
    </row>
    <row r="12" spans="2:25" ht="16.350000000000001" customHeight="1" x14ac:dyDescent="0.2">
      <c r="B12" s="57"/>
      <c r="C12" s="125" t="s">
        <v>38</v>
      </c>
      <c r="D12" s="125"/>
      <c r="E12" s="125"/>
      <c r="F12" s="12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44"/>
      <c r="T12" s="48">
        <v>2025</v>
      </c>
      <c r="U12" s="8" t="e">
        <f>IF($U$3-E12&gt;=31,VLOOKUP($U$3-E12,[1]Коэффициенты!$A$2:$B$46,2,),1)</f>
        <v>#N/A</v>
      </c>
      <c r="W12" s="87">
        <v>8.6805555555555497E-4</v>
      </c>
      <c r="X12" s="33">
        <v>5</v>
      </c>
    </row>
    <row r="13" spans="2:25" ht="16.350000000000001" customHeight="1" x14ac:dyDescent="0.2">
      <c r="B13" s="57">
        <v>11</v>
      </c>
      <c r="C13" s="59" t="s">
        <v>83</v>
      </c>
      <c r="D13" s="60"/>
      <c r="E13" s="60">
        <v>2017</v>
      </c>
      <c r="F13" s="78" t="s">
        <v>54</v>
      </c>
      <c r="G13" s="87">
        <v>1.90972222222222E-3</v>
      </c>
      <c r="H13" s="87">
        <v>9.7106481481481471E-3</v>
      </c>
      <c r="I13" s="88">
        <f t="shared" ref="I13:I20" si="0">H13-G13</f>
        <v>7.8009259259259273E-3</v>
      </c>
      <c r="J13" s="89"/>
      <c r="K13" s="89"/>
      <c r="L13" s="89"/>
      <c r="M13" s="89"/>
      <c r="N13" s="87"/>
      <c r="O13" s="88"/>
      <c r="P13" s="90"/>
      <c r="Q13" s="88"/>
      <c r="R13" s="92"/>
      <c r="S13" s="44">
        <v>1</v>
      </c>
      <c r="T13" s="48"/>
      <c r="U13" s="21"/>
      <c r="W13" s="87">
        <v>1.0416666666666699E-3</v>
      </c>
      <c r="X13" s="33">
        <v>6</v>
      </c>
    </row>
    <row r="14" spans="2:25" ht="16.350000000000001" customHeight="1" x14ac:dyDescent="0.2">
      <c r="B14" s="57">
        <v>8</v>
      </c>
      <c r="C14" s="59" t="s">
        <v>102</v>
      </c>
      <c r="D14" s="60"/>
      <c r="E14" s="60">
        <v>2017</v>
      </c>
      <c r="F14" s="78" t="s">
        <v>9</v>
      </c>
      <c r="G14" s="87">
        <v>1.38888888888889E-3</v>
      </c>
      <c r="H14" s="87">
        <v>1.1087962962962964E-2</v>
      </c>
      <c r="I14" s="88">
        <f t="shared" si="0"/>
        <v>9.6990740740740752E-3</v>
      </c>
      <c r="J14" s="89"/>
      <c r="K14" s="89"/>
      <c r="L14" s="89"/>
      <c r="M14" s="89"/>
      <c r="N14" s="87"/>
      <c r="O14" s="88"/>
      <c r="P14" s="90"/>
      <c r="Q14" s="88"/>
      <c r="R14" s="92">
        <f t="shared" ref="R14:R19" si="1">O14/U14</f>
        <v>0</v>
      </c>
      <c r="S14" s="44">
        <v>2</v>
      </c>
      <c r="T14" s="45">
        <v>2025</v>
      </c>
      <c r="U14" s="8">
        <f>IF($U$3-E14&gt;=31,VLOOKUP($U$3-E14,[1]Коэффициенты!$A$2:$B$46,2,),1)</f>
        <v>1</v>
      </c>
      <c r="W14" s="87">
        <v>1.21527777777778E-3</v>
      </c>
      <c r="X14" s="33">
        <v>7</v>
      </c>
    </row>
    <row r="15" spans="2:25" s="33" customFormat="1" ht="16.350000000000001" customHeight="1" x14ac:dyDescent="0.2">
      <c r="B15" s="57">
        <v>9</v>
      </c>
      <c r="C15" s="59" t="s">
        <v>66</v>
      </c>
      <c r="D15" s="60"/>
      <c r="E15" s="60">
        <v>2018</v>
      </c>
      <c r="F15" s="78" t="s">
        <v>54</v>
      </c>
      <c r="G15" s="87">
        <v>1.5625000000000001E-3</v>
      </c>
      <c r="H15" s="87">
        <v>1.1331018518518518E-2</v>
      </c>
      <c r="I15" s="88">
        <f t="shared" si="0"/>
        <v>9.7685185185185184E-3</v>
      </c>
      <c r="J15" s="89"/>
      <c r="K15" s="89"/>
      <c r="L15" s="89"/>
      <c r="M15" s="89"/>
      <c r="N15" s="87"/>
      <c r="O15" s="88"/>
      <c r="P15" s="90"/>
      <c r="Q15" s="88"/>
      <c r="R15" s="92">
        <f t="shared" ref="R15:R16" si="2">O15/U15</f>
        <v>0</v>
      </c>
      <c r="S15" s="44">
        <v>3</v>
      </c>
      <c r="T15" s="45">
        <v>2025</v>
      </c>
      <c r="U15" s="8">
        <f>IF($U$3-E15&gt;=31,VLOOKUP($U$3-E15,[1]Коэффициенты!$A$2:$B$46,2,),1)</f>
        <v>1</v>
      </c>
      <c r="W15" s="87">
        <v>1.38888888888889E-3</v>
      </c>
      <c r="X15" s="33">
        <v>8</v>
      </c>
    </row>
    <row r="16" spans="2:25" s="33" customFormat="1" ht="16.350000000000001" customHeight="1" x14ac:dyDescent="0.2">
      <c r="B16" s="57">
        <v>10</v>
      </c>
      <c r="C16" s="59" t="s">
        <v>67</v>
      </c>
      <c r="D16" s="60"/>
      <c r="E16" s="60">
        <v>2017</v>
      </c>
      <c r="F16" s="78" t="s">
        <v>54</v>
      </c>
      <c r="G16" s="87">
        <v>1.7361111111111099E-3</v>
      </c>
      <c r="H16" s="87">
        <v>1.1689814814814814E-2</v>
      </c>
      <c r="I16" s="88">
        <f t="shared" si="0"/>
        <v>9.9537037037037042E-3</v>
      </c>
      <c r="J16" s="89"/>
      <c r="K16" s="89"/>
      <c r="L16" s="89"/>
      <c r="M16" s="89"/>
      <c r="N16" s="87"/>
      <c r="O16" s="88"/>
      <c r="P16" s="90"/>
      <c r="Q16" s="88"/>
      <c r="R16" s="92">
        <f t="shared" si="2"/>
        <v>0</v>
      </c>
      <c r="S16" s="44">
        <v>4</v>
      </c>
      <c r="T16" s="45">
        <v>2025</v>
      </c>
      <c r="U16" s="8">
        <f>IF($U$3-E16&gt;=31,VLOOKUP($U$3-E16,[1]Коэффициенты!$A$2:$B$46,2,),1)</f>
        <v>1</v>
      </c>
      <c r="W16" s="87">
        <v>1.5625000000000001E-3</v>
      </c>
      <c r="X16" s="33">
        <v>9</v>
      </c>
    </row>
    <row r="17" spans="2:24" s="33" customFormat="1" ht="16.350000000000001" customHeight="1" x14ac:dyDescent="0.2">
      <c r="B17" s="57">
        <v>7</v>
      </c>
      <c r="C17" s="59" t="s">
        <v>145</v>
      </c>
      <c r="D17" s="60"/>
      <c r="E17" s="60">
        <v>2017</v>
      </c>
      <c r="F17" s="79" t="s">
        <v>12</v>
      </c>
      <c r="G17" s="87">
        <v>1.21527777777778E-3</v>
      </c>
      <c r="H17" s="87">
        <v>1.3368055555555557E-2</v>
      </c>
      <c r="I17" s="88">
        <f t="shared" si="0"/>
        <v>1.2152777777777776E-2</v>
      </c>
      <c r="J17" s="89"/>
      <c r="K17" s="89"/>
      <c r="L17" s="89"/>
      <c r="M17" s="89"/>
      <c r="N17" s="87"/>
      <c r="O17" s="88"/>
      <c r="P17" s="90"/>
      <c r="Q17" s="88"/>
      <c r="R17" s="92">
        <f t="shared" si="1"/>
        <v>0</v>
      </c>
      <c r="S17" s="44">
        <v>5</v>
      </c>
      <c r="T17" s="45">
        <v>2025</v>
      </c>
      <c r="U17" s="8">
        <f>IF($U$3-E17&gt;=31,VLOOKUP($U$3-E17,[1]Коэффициенты!$A$2:$B$46,2,),1)</f>
        <v>1</v>
      </c>
      <c r="W17" s="87">
        <v>1.7361111111111099E-3</v>
      </c>
      <c r="X17" s="33">
        <v>10</v>
      </c>
    </row>
    <row r="18" spans="2:24" ht="16.350000000000001" customHeight="1" x14ac:dyDescent="0.2">
      <c r="B18" s="57">
        <v>6</v>
      </c>
      <c r="C18" s="59" t="s">
        <v>159</v>
      </c>
      <c r="D18" s="60"/>
      <c r="E18" s="60">
        <v>2017</v>
      </c>
      <c r="F18" s="81" t="s">
        <v>71</v>
      </c>
      <c r="G18" s="87">
        <v>1.0416666666666699E-3</v>
      </c>
      <c r="H18" s="87" t="s">
        <v>169</v>
      </c>
      <c r="I18" s="88" t="e">
        <f t="shared" si="0"/>
        <v>#VALUE!</v>
      </c>
      <c r="J18" s="89"/>
      <c r="K18" s="89"/>
      <c r="L18" s="89"/>
      <c r="M18" s="89"/>
      <c r="N18" s="87"/>
      <c r="O18" s="88"/>
      <c r="P18" s="90"/>
      <c r="Q18" s="88"/>
      <c r="R18" s="92">
        <f t="shared" ref="R18" si="3">O18/U18</f>
        <v>0</v>
      </c>
      <c r="S18" s="44"/>
      <c r="T18" s="45">
        <v>2025</v>
      </c>
      <c r="U18" s="8">
        <f>IF($U$3-E18&gt;=31,VLOOKUP($U$3-E18,[1]Коэффициенты!$A$2:$B$46,2,),1)</f>
        <v>1</v>
      </c>
      <c r="W18" s="87">
        <v>1.90972222222222E-3</v>
      </c>
    </row>
    <row r="19" spans="2:24" ht="16.350000000000001" customHeight="1" x14ac:dyDescent="0.2">
      <c r="B19" s="57">
        <v>12</v>
      </c>
      <c r="C19" s="59" t="s">
        <v>162</v>
      </c>
      <c r="D19" s="60"/>
      <c r="E19" s="60">
        <v>2018</v>
      </c>
      <c r="F19" s="81" t="s">
        <v>161</v>
      </c>
      <c r="G19" s="87">
        <v>2.0833333333333298E-3</v>
      </c>
      <c r="H19" s="87" t="s">
        <v>169</v>
      </c>
      <c r="I19" s="88" t="e">
        <f t="shared" si="0"/>
        <v>#VALUE!</v>
      </c>
      <c r="J19" s="89"/>
      <c r="K19" s="89"/>
      <c r="L19" s="89"/>
      <c r="M19" s="89"/>
      <c r="N19" s="87"/>
      <c r="O19" s="88"/>
      <c r="P19" s="90"/>
      <c r="Q19" s="88"/>
      <c r="R19" s="92">
        <f t="shared" si="1"/>
        <v>0</v>
      </c>
      <c r="S19" s="44"/>
      <c r="T19" s="45">
        <v>2025</v>
      </c>
      <c r="U19" s="8">
        <f>IF($U$3-E19&gt;=31,VLOOKUP($U$3-E19,[1]Коэффициенты!$A$2:$B$46,2,),1)</f>
        <v>1</v>
      </c>
      <c r="W19" s="87">
        <v>2.0833333333333298E-3</v>
      </c>
    </row>
    <row r="20" spans="2:24" ht="16.350000000000001" customHeight="1" x14ac:dyDescent="0.2">
      <c r="B20" s="57">
        <v>13</v>
      </c>
      <c r="C20" s="59" t="s">
        <v>163</v>
      </c>
      <c r="D20" s="60"/>
      <c r="E20" s="60">
        <v>2020</v>
      </c>
      <c r="F20" s="79" t="s">
        <v>161</v>
      </c>
      <c r="G20" s="87">
        <v>2.2569444444444399E-3</v>
      </c>
      <c r="H20" s="87" t="s">
        <v>169</v>
      </c>
      <c r="I20" s="88" t="e">
        <f t="shared" si="0"/>
        <v>#VALUE!</v>
      </c>
      <c r="J20" s="89"/>
      <c r="K20" s="89"/>
      <c r="L20" s="89"/>
      <c r="M20" s="89"/>
      <c r="N20" s="87"/>
      <c r="O20" s="88"/>
      <c r="P20" s="90"/>
      <c r="Q20" s="88"/>
      <c r="R20" s="92">
        <f t="shared" ref="R20" si="4">O20/U20</f>
        <v>0</v>
      </c>
      <c r="S20" s="44"/>
      <c r="T20" s="45">
        <v>2025</v>
      </c>
      <c r="U20" s="8">
        <f>IF($U$3-E20&gt;=31,VLOOKUP($U$3-E20,[1]Коэффициенты!$A$2:$B$46,2,),1)</f>
        <v>1</v>
      </c>
      <c r="W20" s="87">
        <v>2.2569444444444399E-3</v>
      </c>
    </row>
    <row r="21" spans="2:24" ht="15" customHeight="1" x14ac:dyDescent="0.2">
      <c r="B21" s="57"/>
      <c r="C21" s="125" t="s">
        <v>22</v>
      </c>
      <c r="D21" s="125"/>
      <c r="E21" s="125"/>
      <c r="F21" s="12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49"/>
      <c r="T21" s="45"/>
      <c r="U21" s="8"/>
      <c r="W21" s="87">
        <v>2.43055555555555E-3</v>
      </c>
    </row>
    <row r="22" spans="2:24" ht="15" customHeight="1" x14ac:dyDescent="0.2">
      <c r="B22" s="57">
        <v>19</v>
      </c>
      <c r="C22" s="46" t="s">
        <v>56</v>
      </c>
      <c r="D22" s="46"/>
      <c r="E22" s="58">
        <v>2015</v>
      </c>
      <c r="F22" s="117" t="s">
        <v>55</v>
      </c>
      <c r="G22" s="87">
        <v>3.2986111111111098E-3</v>
      </c>
      <c r="H22" s="87">
        <v>9.7222222222222224E-3</v>
      </c>
      <c r="I22" s="88">
        <f t="shared" ref="I22:I32" si="5">H22-G22</f>
        <v>6.4236111111111126E-3</v>
      </c>
      <c r="J22" s="35"/>
      <c r="K22" s="35"/>
      <c r="L22" s="35"/>
      <c r="M22" s="35"/>
      <c r="N22" s="87"/>
      <c r="O22" s="88"/>
      <c r="P22" s="90"/>
      <c r="Q22" s="88"/>
      <c r="R22" s="92">
        <f t="shared" ref="R22" si="6">O22/U22</f>
        <v>0</v>
      </c>
      <c r="S22" s="44">
        <v>1</v>
      </c>
      <c r="T22" s="45">
        <v>2025</v>
      </c>
      <c r="U22" s="8">
        <f>IF($U$3-E22&gt;=31,VLOOKUP($U$3-E22,[1]Коэффициенты!$A$2:$B$46,2,),1)</f>
        <v>1</v>
      </c>
      <c r="W22" s="87">
        <v>2.60416666666667E-3</v>
      </c>
    </row>
    <row r="23" spans="2:24" ht="15" customHeight="1" x14ac:dyDescent="0.2">
      <c r="B23" s="57">
        <v>18</v>
      </c>
      <c r="C23" s="46" t="s">
        <v>53</v>
      </c>
      <c r="D23" s="55"/>
      <c r="E23" s="58">
        <v>2015</v>
      </c>
      <c r="F23" s="79" t="s">
        <v>54</v>
      </c>
      <c r="G23" s="87">
        <v>3.1250000000000002E-3</v>
      </c>
      <c r="H23" s="87">
        <v>9.8148148148148144E-3</v>
      </c>
      <c r="I23" s="88">
        <f t="shared" si="5"/>
        <v>6.6898148148148142E-3</v>
      </c>
      <c r="J23" s="35"/>
      <c r="K23" s="35"/>
      <c r="L23" s="35"/>
      <c r="M23" s="35"/>
      <c r="N23" s="87"/>
      <c r="O23" s="88"/>
      <c r="P23" s="90"/>
      <c r="Q23" s="88"/>
      <c r="R23" s="92">
        <f t="shared" ref="R23:R32" si="7">O23/U23</f>
        <v>0</v>
      </c>
      <c r="S23" s="44">
        <v>2</v>
      </c>
      <c r="T23" s="45">
        <v>2025</v>
      </c>
      <c r="U23" s="8">
        <f>IF($U$3-E23&gt;=31,VLOOKUP($U$3-E23,[1]Коэффициенты!$A$2:$B$46,2,),1)</f>
        <v>1</v>
      </c>
      <c r="W23" s="87">
        <v>2.7777777777777801E-3</v>
      </c>
    </row>
    <row r="24" spans="2:24" s="33" customFormat="1" ht="15" customHeight="1" x14ac:dyDescent="0.2">
      <c r="B24" s="57">
        <v>22</v>
      </c>
      <c r="C24" s="46" t="s">
        <v>17</v>
      </c>
      <c r="D24" s="46"/>
      <c r="E24" s="58">
        <v>2015</v>
      </c>
      <c r="F24" s="79" t="s">
        <v>12</v>
      </c>
      <c r="G24" s="87">
        <v>3.81944444444444E-3</v>
      </c>
      <c r="H24" s="87">
        <v>1.0532407407407407E-2</v>
      </c>
      <c r="I24" s="88">
        <f t="shared" si="5"/>
        <v>6.7129629629629674E-3</v>
      </c>
      <c r="J24" s="35"/>
      <c r="K24" s="35"/>
      <c r="L24" s="35"/>
      <c r="M24" s="35"/>
      <c r="N24" s="87"/>
      <c r="O24" s="88"/>
      <c r="P24" s="90"/>
      <c r="Q24" s="88"/>
      <c r="R24" s="92">
        <f t="shared" ref="R24:R29" si="8">O24/U24</f>
        <v>0</v>
      </c>
      <c r="S24" s="44">
        <v>3</v>
      </c>
      <c r="T24" s="45">
        <v>2025</v>
      </c>
      <c r="U24" s="8">
        <f>IF($U$3-E24&gt;=31,VLOOKUP($U$3-E24,[1]Коэффициенты!$A$2:$B$46,2,),1)</f>
        <v>1</v>
      </c>
      <c r="W24" s="87">
        <v>2.9513888888888901E-3</v>
      </c>
    </row>
    <row r="25" spans="2:24" s="33" customFormat="1" ht="15" customHeight="1" x14ac:dyDescent="0.2">
      <c r="B25" s="57">
        <v>15</v>
      </c>
      <c r="C25" s="46" t="s">
        <v>103</v>
      </c>
      <c r="D25" s="46"/>
      <c r="E25" s="58">
        <v>2016</v>
      </c>
      <c r="F25" s="79" t="s">
        <v>12</v>
      </c>
      <c r="G25" s="87">
        <v>2.60416666666667E-3</v>
      </c>
      <c r="H25" s="87">
        <v>1.037037037037037E-2</v>
      </c>
      <c r="I25" s="88">
        <f t="shared" si="5"/>
        <v>7.7662037037037005E-3</v>
      </c>
      <c r="J25" s="35"/>
      <c r="K25" s="35"/>
      <c r="L25" s="35"/>
      <c r="M25" s="35"/>
      <c r="N25" s="87"/>
      <c r="O25" s="88"/>
      <c r="P25" s="90"/>
      <c r="Q25" s="88"/>
      <c r="R25" s="92">
        <f t="shared" si="8"/>
        <v>0</v>
      </c>
      <c r="S25" s="44">
        <v>4</v>
      </c>
      <c r="T25" s="45">
        <v>2025</v>
      </c>
      <c r="U25" s="8">
        <f>IF($U$3-E25&gt;=31,VLOOKUP($U$3-E25,[1]Коэффициенты!$A$2:$B$46,2,),1)</f>
        <v>1</v>
      </c>
      <c r="W25" s="87">
        <v>3.1250000000000002E-3</v>
      </c>
    </row>
    <row r="26" spans="2:24" s="33" customFormat="1" ht="15" customHeight="1" x14ac:dyDescent="0.2">
      <c r="B26" s="57">
        <v>16</v>
      </c>
      <c r="C26" s="46" t="s">
        <v>141</v>
      </c>
      <c r="D26" s="46"/>
      <c r="E26" s="58">
        <v>2016</v>
      </c>
      <c r="F26" s="79" t="s">
        <v>12</v>
      </c>
      <c r="G26" s="87">
        <v>2.7777777777777801E-3</v>
      </c>
      <c r="H26" s="87">
        <v>1.269675925925926E-2</v>
      </c>
      <c r="I26" s="88">
        <f t="shared" si="5"/>
        <v>9.91898148148148E-3</v>
      </c>
      <c r="J26" s="35"/>
      <c r="K26" s="35"/>
      <c r="L26" s="35"/>
      <c r="M26" s="35"/>
      <c r="N26" s="87"/>
      <c r="O26" s="88"/>
      <c r="P26" s="90"/>
      <c r="Q26" s="88"/>
      <c r="R26" s="92">
        <f t="shared" si="8"/>
        <v>0</v>
      </c>
      <c r="S26" s="44">
        <v>5</v>
      </c>
      <c r="T26" s="45">
        <v>2025</v>
      </c>
      <c r="U26" s="8">
        <f>IF($U$3-E26&gt;=31,VLOOKUP($U$3-E26,[1]Коэффициенты!$A$2:$B$46,2,),1)</f>
        <v>1</v>
      </c>
      <c r="W26" s="87">
        <v>3.2986111111111098E-3</v>
      </c>
    </row>
    <row r="27" spans="2:24" s="33" customFormat="1" ht="15" customHeight="1" x14ac:dyDescent="0.2">
      <c r="B27" s="57">
        <v>25</v>
      </c>
      <c r="C27" s="46" t="s">
        <v>140</v>
      </c>
      <c r="D27" s="46"/>
      <c r="E27" s="58">
        <v>2015</v>
      </c>
      <c r="F27" s="46" t="s">
        <v>11</v>
      </c>
      <c r="G27" s="87">
        <v>4.3402777777777797E-3</v>
      </c>
      <c r="H27" s="87">
        <v>1.6261574074074074E-2</v>
      </c>
      <c r="I27" s="88">
        <f t="shared" si="5"/>
        <v>1.1921296296296294E-2</v>
      </c>
      <c r="J27" s="35"/>
      <c r="K27" s="35"/>
      <c r="L27" s="35"/>
      <c r="M27" s="35"/>
      <c r="N27" s="87"/>
      <c r="O27" s="88"/>
      <c r="P27" s="90"/>
      <c r="Q27" s="88"/>
      <c r="R27" s="92">
        <f t="shared" si="8"/>
        <v>0</v>
      </c>
      <c r="S27" s="44">
        <v>6</v>
      </c>
      <c r="T27" s="45">
        <v>2025</v>
      </c>
      <c r="U27" s="8">
        <f>IF($U$3-E27&gt;=31,VLOOKUP($U$3-E27,[1]Коэффициенты!$A$2:$B$46,2,),1)</f>
        <v>1</v>
      </c>
      <c r="W27" s="87">
        <v>3.4722222222222199E-3</v>
      </c>
    </row>
    <row r="28" spans="2:24" s="33" customFormat="1" ht="15" customHeight="1" x14ac:dyDescent="0.2">
      <c r="B28" s="57">
        <v>24</v>
      </c>
      <c r="C28" s="46" t="s">
        <v>139</v>
      </c>
      <c r="D28" s="46"/>
      <c r="E28" s="58">
        <v>2015</v>
      </c>
      <c r="F28" s="46" t="s">
        <v>11</v>
      </c>
      <c r="G28" s="87">
        <v>4.1666666666666701E-3</v>
      </c>
      <c r="H28" s="87">
        <v>1.6238425925925924E-2</v>
      </c>
      <c r="I28" s="88">
        <f t="shared" si="5"/>
        <v>1.2071759259259254E-2</v>
      </c>
      <c r="J28" s="35"/>
      <c r="K28" s="35"/>
      <c r="L28" s="35"/>
      <c r="M28" s="35"/>
      <c r="N28" s="87"/>
      <c r="O28" s="88"/>
      <c r="P28" s="90"/>
      <c r="Q28" s="88"/>
      <c r="R28" s="92">
        <f t="shared" si="8"/>
        <v>0</v>
      </c>
      <c r="S28" s="44">
        <v>7</v>
      </c>
      <c r="T28" s="45">
        <v>2025</v>
      </c>
      <c r="U28" s="8">
        <f>IF($U$3-E28&gt;=31,VLOOKUP($U$3-E28,[1]Коэффициенты!$A$2:$B$46,2,),1)</f>
        <v>1</v>
      </c>
      <c r="W28" s="87">
        <v>3.6458333333333299E-3</v>
      </c>
    </row>
    <row r="29" spans="2:24" s="33" customFormat="1" ht="15" customHeight="1" x14ac:dyDescent="0.2">
      <c r="B29" s="57">
        <v>21</v>
      </c>
      <c r="C29" s="46" t="s">
        <v>137</v>
      </c>
      <c r="D29" s="46"/>
      <c r="E29" s="58">
        <v>2016</v>
      </c>
      <c r="F29" s="46" t="s">
        <v>11</v>
      </c>
      <c r="G29" s="87">
        <v>3.6458333333333299E-3</v>
      </c>
      <c r="H29" s="87">
        <v>1.6898148148148148E-2</v>
      </c>
      <c r="I29" s="88">
        <f t="shared" si="5"/>
        <v>1.3252314814814817E-2</v>
      </c>
      <c r="J29" s="35"/>
      <c r="K29" s="35"/>
      <c r="L29" s="35"/>
      <c r="M29" s="35"/>
      <c r="N29" s="87"/>
      <c r="O29" s="88"/>
      <c r="P29" s="90"/>
      <c r="Q29" s="88"/>
      <c r="R29" s="92">
        <f t="shared" si="8"/>
        <v>0</v>
      </c>
      <c r="S29" s="44">
        <v>8</v>
      </c>
      <c r="T29" s="45">
        <v>2025</v>
      </c>
      <c r="U29" s="8">
        <f>IF($U$3-E29&gt;=31,VLOOKUP($U$3-E29,[1]Коэффициенты!$A$2:$B$46,2,),1)</f>
        <v>1</v>
      </c>
      <c r="W29" s="87">
        <v>3.81944444444444E-3</v>
      </c>
    </row>
    <row r="30" spans="2:24" ht="15" customHeight="1" x14ac:dyDescent="0.2">
      <c r="B30" s="57">
        <v>23</v>
      </c>
      <c r="C30" s="46" t="s">
        <v>138</v>
      </c>
      <c r="D30" s="46"/>
      <c r="E30" s="58">
        <v>2015</v>
      </c>
      <c r="F30" s="46" t="s">
        <v>11</v>
      </c>
      <c r="G30" s="87">
        <v>3.99305555555555E-3</v>
      </c>
      <c r="H30" s="87">
        <v>2.1666666666666667E-2</v>
      </c>
      <c r="I30" s="88">
        <f t="shared" si="5"/>
        <v>1.7673611111111119E-2</v>
      </c>
      <c r="J30" s="36"/>
      <c r="K30" s="36"/>
      <c r="L30" s="36"/>
      <c r="M30" s="36"/>
      <c r="N30" s="87"/>
      <c r="O30" s="88"/>
      <c r="P30" s="90"/>
      <c r="Q30" s="88"/>
      <c r="R30" s="92">
        <f t="shared" si="7"/>
        <v>0</v>
      </c>
      <c r="S30" s="44">
        <v>9</v>
      </c>
      <c r="T30" s="45">
        <v>2025</v>
      </c>
      <c r="U30" s="8">
        <f>IF($U$3-E30&gt;=31,VLOOKUP($U$3-E30,[1]Коэффициенты!$A$2:$B$46,2,),1)</f>
        <v>1</v>
      </c>
      <c r="W30" s="87">
        <v>3.99305555555555E-3</v>
      </c>
    </row>
    <row r="31" spans="2:24" s="33" customFormat="1" ht="15" customHeight="1" x14ac:dyDescent="0.2">
      <c r="B31" s="57">
        <v>20</v>
      </c>
      <c r="C31" s="46" t="s">
        <v>136</v>
      </c>
      <c r="D31" s="46"/>
      <c r="E31" s="58">
        <v>2015</v>
      </c>
      <c r="F31" s="46" t="s">
        <v>11</v>
      </c>
      <c r="G31" s="87">
        <v>3.4722222222222199E-3</v>
      </c>
      <c r="H31" s="87">
        <v>0.875</v>
      </c>
      <c r="I31" s="88">
        <f t="shared" si="5"/>
        <v>0.87152777777777779</v>
      </c>
      <c r="J31" s="35"/>
      <c r="K31" s="35"/>
      <c r="L31" s="35"/>
      <c r="M31" s="35"/>
      <c r="N31" s="87"/>
      <c r="O31" s="88"/>
      <c r="P31" s="90"/>
      <c r="Q31" s="88"/>
      <c r="R31" s="92">
        <f t="shared" ref="R31" si="9">O31/U31</f>
        <v>0</v>
      </c>
      <c r="S31" s="44">
        <v>10</v>
      </c>
      <c r="T31" s="45">
        <v>2025</v>
      </c>
      <c r="U31" s="8">
        <f>IF($U$3-E31&gt;=31,VLOOKUP($U$3-E31,[1]Коэффициенты!$A$2:$B$46,2,),1)</f>
        <v>1</v>
      </c>
      <c r="W31" s="87">
        <v>4.1666666666666701E-3</v>
      </c>
    </row>
    <row r="32" spans="2:24" ht="15" customHeight="1" x14ac:dyDescent="0.2">
      <c r="B32" s="57">
        <v>17</v>
      </c>
      <c r="C32" s="46" t="s">
        <v>157</v>
      </c>
      <c r="D32" s="46"/>
      <c r="E32" s="58">
        <v>2015</v>
      </c>
      <c r="F32" s="79" t="s">
        <v>151</v>
      </c>
      <c r="G32" s="87">
        <v>2.9513888888888901E-3</v>
      </c>
      <c r="H32" s="87" t="s">
        <v>169</v>
      </c>
      <c r="I32" s="88" t="e">
        <f t="shared" si="5"/>
        <v>#VALUE!</v>
      </c>
      <c r="J32" s="35"/>
      <c r="K32" s="35"/>
      <c r="L32" s="35"/>
      <c r="M32" s="35"/>
      <c r="N32" s="87"/>
      <c r="O32" s="88"/>
      <c r="P32" s="90"/>
      <c r="Q32" s="88"/>
      <c r="R32" s="92">
        <f t="shared" si="7"/>
        <v>0</v>
      </c>
      <c r="S32" s="44"/>
      <c r="T32" s="45">
        <v>2025</v>
      </c>
      <c r="U32" s="8">
        <f>IF($U$3-E32&gt;=31,VLOOKUP($U$3-E32,[1]Коэффициенты!$A$2:$B$46,2,),1)</f>
        <v>1</v>
      </c>
      <c r="W32" s="87">
        <v>4.3402777777777797E-3</v>
      </c>
    </row>
    <row r="33" spans="2:23" ht="15" customHeight="1" x14ac:dyDescent="0.2">
      <c r="B33" s="57"/>
      <c r="C33" s="125" t="s">
        <v>25</v>
      </c>
      <c r="D33" s="125"/>
      <c r="E33" s="125"/>
      <c r="F33" s="12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49"/>
      <c r="T33" s="45"/>
      <c r="U33" s="8"/>
      <c r="W33" s="87">
        <v>4.5138888888888902E-3</v>
      </c>
    </row>
    <row r="34" spans="2:23" s="33" customFormat="1" ht="15" customHeight="1" x14ac:dyDescent="0.2">
      <c r="B34" s="57">
        <v>35</v>
      </c>
      <c r="C34" s="55" t="s">
        <v>63</v>
      </c>
      <c r="D34" s="55"/>
      <c r="E34" s="61">
        <v>2015</v>
      </c>
      <c r="F34" s="81" t="s">
        <v>55</v>
      </c>
      <c r="G34" s="87">
        <v>6.0763888888888899E-3</v>
      </c>
      <c r="H34" s="87">
        <v>1.2280092592592592E-2</v>
      </c>
      <c r="I34" s="88">
        <f t="shared" ref="I34:I48" si="10">H34-G34</f>
        <v>6.2037037037037026E-3</v>
      </c>
      <c r="J34" s="89"/>
      <c r="K34" s="89"/>
      <c r="L34" s="89"/>
      <c r="M34" s="89"/>
      <c r="N34" s="87"/>
      <c r="O34" s="88"/>
      <c r="P34" s="90"/>
      <c r="Q34" s="88"/>
      <c r="R34" s="92"/>
      <c r="S34" s="44">
        <v>1</v>
      </c>
      <c r="T34" s="48"/>
      <c r="U34" s="21"/>
      <c r="W34" s="87"/>
    </row>
    <row r="35" spans="2:23" s="33" customFormat="1" ht="15" customHeight="1" x14ac:dyDescent="0.2">
      <c r="B35" s="57">
        <v>30</v>
      </c>
      <c r="C35" s="55" t="s">
        <v>158</v>
      </c>
      <c r="D35" s="55"/>
      <c r="E35" s="61">
        <v>2016</v>
      </c>
      <c r="F35" s="81" t="s">
        <v>54</v>
      </c>
      <c r="G35" s="87">
        <v>5.2083333333333296E-3</v>
      </c>
      <c r="H35" s="87">
        <v>1.2037037037037035E-2</v>
      </c>
      <c r="I35" s="88">
        <f t="shared" si="10"/>
        <v>6.8287037037037058E-3</v>
      </c>
      <c r="J35" s="89"/>
      <c r="K35" s="89"/>
      <c r="L35" s="89"/>
      <c r="M35" s="89"/>
      <c r="N35" s="87"/>
      <c r="O35" s="88"/>
      <c r="P35" s="90"/>
      <c r="Q35" s="88"/>
      <c r="R35" s="92">
        <f t="shared" ref="R35" si="11">O35/U35</f>
        <v>0</v>
      </c>
      <c r="S35" s="44">
        <v>2</v>
      </c>
      <c r="T35" s="45">
        <v>2025</v>
      </c>
      <c r="U35" s="8">
        <f>IF($U$3-E35&gt;=31,VLOOKUP($U$3-E35,[1]Коэффициенты!$A$2:$B$46,2,),1)</f>
        <v>1</v>
      </c>
      <c r="W35" s="87"/>
    </row>
    <row r="36" spans="2:23" ht="15" customHeight="1" x14ac:dyDescent="0.2">
      <c r="B36" s="57">
        <v>33</v>
      </c>
      <c r="C36" s="55" t="s">
        <v>89</v>
      </c>
      <c r="D36" s="55"/>
      <c r="E36" s="61">
        <v>2016</v>
      </c>
      <c r="F36" s="81" t="s">
        <v>12</v>
      </c>
      <c r="G36" s="87">
        <v>5.7291666666666697E-3</v>
      </c>
      <c r="H36" s="87">
        <v>1.2638888888888889E-2</v>
      </c>
      <c r="I36" s="88">
        <f t="shared" si="10"/>
        <v>6.909722222222219E-3</v>
      </c>
      <c r="J36" s="37"/>
      <c r="K36" s="37"/>
      <c r="L36" s="37"/>
      <c r="M36" s="37"/>
      <c r="N36" s="87"/>
      <c r="O36" s="88"/>
      <c r="P36" s="90"/>
      <c r="Q36" s="88"/>
      <c r="R36" s="92">
        <f>O36/U36</f>
        <v>0</v>
      </c>
      <c r="S36" s="44">
        <v>3</v>
      </c>
      <c r="T36" s="45">
        <v>2025</v>
      </c>
      <c r="U36" s="75">
        <f>IF($U$3-E36&gt;=31,VLOOKUP($U$3-E36,[1]Коэффициенты!$A$2:$B$46,2,),1)</f>
        <v>1</v>
      </c>
      <c r="W36" s="87">
        <v>4.6874999999999998E-3</v>
      </c>
    </row>
    <row r="37" spans="2:23" ht="15" customHeight="1" x14ac:dyDescent="0.2">
      <c r="B37" s="57">
        <v>29</v>
      </c>
      <c r="C37" s="55" t="s">
        <v>77</v>
      </c>
      <c r="D37" s="55"/>
      <c r="E37" s="61">
        <v>2016</v>
      </c>
      <c r="F37" s="81" t="s">
        <v>9</v>
      </c>
      <c r="G37" s="87">
        <v>5.0347222222222199E-3</v>
      </c>
      <c r="H37" s="87">
        <v>1.2083333333333333E-2</v>
      </c>
      <c r="I37" s="88">
        <f t="shared" si="10"/>
        <v>7.0486111111111131E-3</v>
      </c>
      <c r="J37" s="37"/>
      <c r="K37" s="37"/>
      <c r="L37" s="37"/>
      <c r="M37" s="37"/>
      <c r="N37" s="87"/>
      <c r="O37" s="88"/>
      <c r="P37" s="90"/>
      <c r="Q37" s="88"/>
      <c r="R37" s="92">
        <f>O37/U37</f>
        <v>0</v>
      </c>
      <c r="S37" s="44">
        <v>4</v>
      </c>
      <c r="T37" s="45">
        <v>2025</v>
      </c>
      <c r="U37" s="75">
        <f>IF($U$3-E37&gt;=31,VLOOKUP($U$3-E37,[1]Коэффициенты!$A$2:$B$46,2,),1)</f>
        <v>1</v>
      </c>
      <c r="W37" s="87">
        <v>4.8611111111111103E-3</v>
      </c>
    </row>
    <row r="38" spans="2:23" ht="15" customHeight="1" x14ac:dyDescent="0.2">
      <c r="B38" s="57">
        <v>31</v>
      </c>
      <c r="C38" s="55" t="s">
        <v>62</v>
      </c>
      <c r="D38" s="55"/>
      <c r="E38" s="61">
        <v>2016</v>
      </c>
      <c r="F38" s="81" t="s">
        <v>55</v>
      </c>
      <c r="G38" s="87">
        <v>5.3819444444444401E-3</v>
      </c>
      <c r="H38" s="87">
        <v>1.2534722222222223E-2</v>
      </c>
      <c r="I38" s="88">
        <f t="shared" si="10"/>
        <v>7.1527777777777831E-3</v>
      </c>
      <c r="J38" s="37"/>
      <c r="K38" s="37"/>
      <c r="L38" s="37"/>
      <c r="M38" s="37"/>
      <c r="N38" s="87"/>
      <c r="O38" s="88"/>
      <c r="P38" s="90"/>
      <c r="Q38" s="88"/>
      <c r="R38" s="92">
        <f>O38/U38</f>
        <v>0</v>
      </c>
      <c r="S38" s="44">
        <v>5</v>
      </c>
      <c r="T38" s="45">
        <v>2025</v>
      </c>
      <c r="U38" s="75">
        <f>IF($U$3-E38&gt;=31,VLOOKUP($U$3-E38,[1]Коэффициенты!$A$2:$B$46,2,),1)</f>
        <v>1</v>
      </c>
      <c r="W38" s="87">
        <v>5.0347222222222199E-3</v>
      </c>
    </row>
    <row r="39" spans="2:23" ht="15" customHeight="1" x14ac:dyDescent="0.2">
      <c r="B39" s="57">
        <v>32</v>
      </c>
      <c r="C39" s="55" t="s">
        <v>24</v>
      </c>
      <c r="D39" s="55"/>
      <c r="E39" s="61">
        <v>2016</v>
      </c>
      <c r="F39" s="81" t="s">
        <v>12</v>
      </c>
      <c r="G39" s="87">
        <v>5.5555555555555497E-3</v>
      </c>
      <c r="H39" s="87">
        <v>1.3449074074074073E-2</v>
      </c>
      <c r="I39" s="88">
        <f t="shared" si="10"/>
        <v>7.8935185185185237E-3</v>
      </c>
      <c r="J39" s="37"/>
      <c r="K39" s="37"/>
      <c r="L39" s="37"/>
      <c r="M39" s="37"/>
      <c r="N39" s="87"/>
      <c r="O39" s="88"/>
      <c r="P39" s="90"/>
      <c r="Q39" s="88"/>
      <c r="R39" s="92"/>
      <c r="S39" s="44">
        <v>6</v>
      </c>
      <c r="T39" s="45">
        <v>2025</v>
      </c>
      <c r="U39" s="75">
        <f>IF($U$3-E39&gt;=31,VLOOKUP($U$3-E39,[1]Коэффициенты!$A$2:$B$46,2,),1)</f>
        <v>1</v>
      </c>
      <c r="W39" s="87">
        <v>5.2083333333333296E-3</v>
      </c>
    </row>
    <row r="40" spans="2:23" ht="15" customHeight="1" x14ac:dyDescent="0.2">
      <c r="B40" s="57">
        <v>5</v>
      </c>
      <c r="C40" s="59" t="s">
        <v>165</v>
      </c>
      <c r="D40" s="60"/>
      <c r="E40" s="60">
        <v>2015</v>
      </c>
      <c r="F40" s="79" t="s">
        <v>12</v>
      </c>
      <c r="G40" s="87">
        <v>8.6805555555555497E-4</v>
      </c>
      <c r="H40" s="87">
        <v>8.8425925925925911E-3</v>
      </c>
      <c r="I40" s="88">
        <f t="shared" si="10"/>
        <v>7.9745370370370369E-3</v>
      </c>
      <c r="J40" s="37"/>
      <c r="K40" s="37"/>
      <c r="L40" s="37"/>
      <c r="M40" s="37"/>
      <c r="N40" s="87"/>
      <c r="O40" s="88"/>
      <c r="P40" s="90"/>
      <c r="Q40" s="88"/>
      <c r="R40" s="92">
        <f>O40/U40</f>
        <v>0</v>
      </c>
      <c r="S40" s="44">
        <v>7</v>
      </c>
      <c r="T40" s="45">
        <v>2025</v>
      </c>
      <c r="U40" s="75">
        <f>IF($U$3-E40&gt;=31,VLOOKUP($U$3-E40,[1]Коэффициенты!$A$2:$B$46,2,),1)</f>
        <v>1</v>
      </c>
      <c r="W40" s="87">
        <v>5.3819444444444401E-3</v>
      </c>
    </row>
    <row r="41" spans="2:23" ht="15" customHeight="1" x14ac:dyDescent="0.2">
      <c r="B41" s="57">
        <v>14</v>
      </c>
      <c r="C41" s="59" t="s">
        <v>166</v>
      </c>
      <c r="D41" s="60"/>
      <c r="E41" s="60">
        <v>2015</v>
      </c>
      <c r="F41" s="79" t="s">
        <v>12</v>
      </c>
      <c r="G41" s="87">
        <v>2.43055555555555E-3</v>
      </c>
      <c r="H41" s="87">
        <v>1.0474537037037037E-2</v>
      </c>
      <c r="I41" s="88">
        <f t="shared" si="10"/>
        <v>8.043981481481487E-3</v>
      </c>
      <c r="J41" s="37"/>
      <c r="K41" s="37"/>
      <c r="L41" s="37"/>
      <c r="M41" s="37"/>
      <c r="N41" s="87"/>
      <c r="O41" s="88"/>
      <c r="P41" s="90"/>
      <c r="Q41" s="88"/>
      <c r="R41" s="92"/>
      <c r="S41" s="44">
        <v>8</v>
      </c>
      <c r="T41" s="45">
        <v>2025</v>
      </c>
      <c r="U41" s="75">
        <f>IF($U$3-E41&gt;=31,VLOOKUP($U$3-E41,[1]Коэффициенты!$A$2:$B$46,2,),1)</f>
        <v>1</v>
      </c>
      <c r="W41" s="87">
        <v>5.5555555555555497E-3</v>
      </c>
    </row>
    <row r="42" spans="2:23" s="33" customFormat="1" ht="15" customHeight="1" x14ac:dyDescent="0.2">
      <c r="B42" s="122">
        <v>151</v>
      </c>
      <c r="C42" s="55" t="s">
        <v>172</v>
      </c>
      <c r="D42" s="55"/>
      <c r="E42" s="61">
        <v>2016</v>
      </c>
      <c r="F42" s="81" t="s">
        <v>71</v>
      </c>
      <c r="G42" s="87">
        <v>6.2500000000000003E-3</v>
      </c>
      <c r="H42" s="87">
        <v>1.4479166666666668E-2</v>
      </c>
      <c r="I42" s="88">
        <f t="shared" si="10"/>
        <v>8.2291666666666676E-3</v>
      </c>
      <c r="J42" s="37"/>
      <c r="K42" s="37"/>
      <c r="L42" s="37"/>
      <c r="M42" s="37"/>
      <c r="N42" s="87"/>
      <c r="O42" s="88"/>
      <c r="P42" s="90"/>
      <c r="Q42" s="88"/>
      <c r="R42" s="92">
        <f>O42/U42</f>
        <v>0</v>
      </c>
      <c r="S42" s="44">
        <v>9</v>
      </c>
      <c r="T42" s="45">
        <v>2025</v>
      </c>
      <c r="U42" s="75">
        <f>IF($U$3-E42&gt;=31,VLOOKUP($U$3-E42,[1]Коэффициенты!$A$2:$B$46,2,),1)</f>
        <v>1</v>
      </c>
      <c r="W42" s="87">
        <v>5.7291666666666697E-3</v>
      </c>
    </row>
    <row r="43" spans="2:23" s="33" customFormat="1" ht="15" customHeight="1" x14ac:dyDescent="0.2">
      <c r="B43" s="57">
        <v>27</v>
      </c>
      <c r="C43" s="55" t="s">
        <v>18</v>
      </c>
      <c r="D43" s="55"/>
      <c r="E43" s="61">
        <v>2016</v>
      </c>
      <c r="F43" s="81" t="s">
        <v>12</v>
      </c>
      <c r="G43" s="87">
        <v>4.6874999999999998E-3</v>
      </c>
      <c r="H43" s="87">
        <v>1.40625E-2</v>
      </c>
      <c r="I43" s="88">
        <f t="shared" si="10"/>
        <v>9.3750000000000014E-3</v>
      </c>
      <c r="J43" s="37"/>
      <c r="K43" s="37"/>
      <c r="L43" s="37"/>
      <c r="M43" s="37"/>
      <c r="N43" s="87"/>
      <c r="O43" s="88"/>
      <c r="P43" s="90"/>
      <c r="Q43" s="88"/>
      <c r="R43" s="92">
        <f>O43/U43</f>
        <v>0</v>
      </c>
      <c r="S43" s="44">
        <v>10</v>
      </c>
      <c r="T43" s="45">
        <v>2025</v>
      </c>
      <c r="U43" s="75">
        <f>IF($U$3-E43&gt;=31,VLOOKUP($U$3-E43,[1]Коэффициенты!$A$2:$B$46,2,),1)</f>
        <v>1</v>
      </c>
      <c r="W43" s="87">
        <v>5.9027777777777802E-3</v>
      </c>
    </row>
    <row r="44" spans="2:23" ht="15" customHeight="1" x14ac:dyDescent="0.2">
      <c r="B44" s="122">
        <v>152</v>
      </c>
      <c r="C44" s="55" t="s">
        <v>173</v>
      </c>
      <c r="D44" s="55"/>
      <c r="E44" s="61">
        <v>2015</v>
      </c>
      <c r="F44" s="81" t="s">
        <v>71</v>
      </c>
      <c r="G44" s="87">
        <v>6.2500000000000003E-3</v>
      </c>
      <c r="H44" s="87">
        <v>1.6400462962962964E-2</v>
      </c>
      <c r="I44" s="88">
        <f t="shared" si="10"/>
        <v>1.0150462962962964E-2</v>
      </c>
      <c r="J44" s="37"/>
      <c r="K44" s="37"/>
      <c r="L44" s="37"/>
      <c r="M44" s="37"/>
      <c r="N44" s="87"/>
      <c r="O44" s="88"/>
      <c r="P44" s="90"/>
      <c r="Q44" s="88"/>
      <c r="R44" s="92">
        <f>O44/U44</f>
        <v>0</v>
      </c>
      <c r="S44" s="44">
        <v>11</v>
      </c>
      <c r="T44" s="45">
        <v>2025</v>
      </c>
      <c r="U44" s="75">
        <f>IF($U$3-E44&gt;=31,VLOOKUP($U$3-E44,[1]Коэффициенты!$A$2:$B$46,2,),1)</f>
        <v>1</v>
      </c>
      <c r="W44" s="87">
        <v>6.0763888888888899E-3</v>
      </c>
    </row>
    <row r="45" spans="2:23" s="33" customFormat="1" ht="15" customHeight="1" x14ac:dyDescent="0.2">
      <c r="B45" s="57">
        <v>28</v>
      </c>
      <c r="C45" s="55" t="s">
        <v>142</v>
      </c>
      <c r="D45" s="55"/>
      <c r="E45" s="61">
        <v>2015</v>
      </c>
      <c r="F45" s="46" t="s">
        <v>11</v>
      </c>
      <c r="G45" s="87">
        <v>4.8611111111111103E-3</v>
      </c>
      <c r="H45" s="87">
        <v>1.5729166666666666E-2</v>
      </c>
      <c r="I45" s="88">
        <f t="shared" si="10"/>
        <v>1.0868055555555554E-2</v>
      </c>
      <c r="J45" s="37"/>
      <c r="K45" s="37"/>
      <c r="L45" s="37"/>
      <c r="M45" s="37"/>
      <c r="N45" s="87"/>
      <c r="O45" s="88"/>
      <c r="P45" s="90"/>
      <c r="Q45" s="88"/>
      <c r="R45" s="92">
        <f t="shared" ref="R45" si="12">O45/U45</f>
        <v>0</v>
      </c>
      <c r="S45" s="44">
        <v>12</v>
      </c>
      <c r="T45" s="45">
        <v>2025</v>
      </c>
      <c r="U45" s="75">
        <f>IF($U$3-E45&gt;=31,VLOOKUP($U$3-E45,[1]Коэффициенты!$A$2:$B$46,2,),1)</f>
        <v>1</v>
      </c>
      <c r="W45" s="87">
        <v>6.2500000000000003E-3</v>
      </c>
    </row>
    <row r="46" spans="2:23" ht="15" customHeight="1" x14ac:dyDescent="0.2">
      <c r="B46" s="57">
        <v>26</v>
      </c>
      <c r="C46" s="55" t="s">
        <v>160</v>
      </c>
      <c r="D46" s="55"/>
      <c r="E46" s="61">
        <v>2015</v>
      </c>
      <c r="F46" s="35" t="s">
        <v>161</v>
      </c>
      <c r="G46" s="87">
        <v>4.5138888888888902E-3</v>
      </c>
      <c r="H46" s="87" t="s">
        <v>169</v>
      </c>
      <c r="I46" s="88" t="e">
        <f t="shared" si="10"/>
        <v>#VALUE!</v>
      </c>
      <c r="J46" s="37"/>
      <c r="K46" s="37"/>
      <c r="L46" s="37"/>
      <c r="M46" s="37"/>
      <c r="N46" s="87"/>
      <c r="O46" s="88"/>
      <c r="P46" s="90"/>
      <c r="Q46" s="88"/>
      <c r="R46" s="92">
        <f t="shared" ref="R46" si="13">O46/U46</f>
        <v>0</v>
      </c>
      <c r="S46" s="44"/>
      <c r="T46" s="45">
        <v>2025</v>
      </c>
      <c r="U46" s="75">
        <f>IF($U$3-E46&gt;=31,VLOOKUP($U$3-E46,[1]Коэффициенты!$A$2:$B$46,2,),1)</f>
        <v>1</v>
      </c>
      <c r="W46" s="87">
        <v>6.42361111111111E-3</v>
      </c>
    </row>
    <row r="47" spans="2:23" s="33" customFormat="1" ht="15" customHeight="1" x14ac:dyDescent="0.2">
      <c r="B47" s="57">
        <v>34</v>
      </c>
      <c r="C47" s="55" t="s">
        <v>23</v>
      </c>
      <c r="D47" s="55"/>
      <c r="E47" s="61">
        <v>2015</v>
      </c>
      <c r="F47" s="81" t="s">
        <v>12</v>
      </c>
      <c r="G47" s="87">
        <v>5.9027777777777802E-3</v>
      </c>
      <c r="H47" s="87" t="s">
        <v>169</v>
      </c>
      <c r="I47" s="88" t="e">
        <f t="shared" si="10"/>
        <v>#VALUE!</v>
      </c>
      <c r="J47" s="37"/>
      <c r="K47" s="37"/>
      <c r="L47" s="37"/>
      <c r="M47" s="37"/>
      <c r="N47" s="87"/>
      <c r="O47" s="88"/>
      <c r="P47" s="90"/>
      <c r="Q47" s="88"/>
      <c r="R47" s="92">
        <f t="shared" ref="R47:R48" si="14">O47/U47</f>
        <v>0</v>
      </c>
      <c r="S47" s="44"/>
      <c r="T47" s="45">
        <v>2025</v>
      </c>
      <c r="U47" s="75">
        <f>IF($U$3-E47&gt;=31,VLOOKUP($U$3-E47,[1]Коэффициенты!$A$2:$B$46,2,),1)</f>
        <v>1</v>
      </c>
      <c r="W47" s="87">
        <v>6.42361111111111E-3</v>
      </c>
    </row>
    <row r="48" spans="2:23" s="33" customFormat="1" ht="15" customHeight="1" x14ac:dyDescent="0.2">
      <c r="B48" s="57">
        <v>36</v>
      </c>
      <c r="C48" s="55" t="s">
        <v>72</v>
      </c>
      <c r="D48" s="55"/>
      <c r="E48" s="61">
        <v>2016</v>
      </c>
      <c r="F48" s="81" t="s">
        <v>71</v>
      </c>
      <c r="G48" s="87">
        <v>6.2500000000000003E-3</v>
      </c>
      <c r="H48" s="87" t="s">
        <v>169</v>
      </c>
      <c r="I48" s="88" t="e">
        <f t="shared" si="10"/>
        <v>#VALUE!</v>
      </c>
      <c r="J48" s="37"/>
      <c r="K48" s="37"/>
      <c r="L48" s="37"/>
      <c r="M48" s="37"/>
      <c r="N48" s="87"/>
      <c r="O48" s="88"/>
      <c r="P48" s="90"/>
      <c r="Q48" s="88"/>
      <c r="R48" s="92">
        <f t="shared" si="14"/>
        <v>0</v>
      </c>
      <c r="S48" s="44"/>
      <c r="T48" s="45">
        <v>2025</v>
      </c>
      <c r="U48" s="75">
        <f>IF($U$3-E48&gt;=31,VLOOKUP($U$3-E48,[1]Коэффициенты!$A$2:$B$46,2,),1)</f>
        <v>1</v>
      </c>
      <c r="W48" s="87">
        <v>6.42361111111111E-3</v>
      </c>
    </row>
    <row r="49" spans="2:23" ht="15" customHeight="1" x14ac:dyDescent="0.2">
      <c r="B49" s="57"/>
      <c r="C49" s="125" t="s">
        <v>26</v>
      </c>
      <c r="D49" s="125"/>
      <c r="E49" s="125"/>
      <c r="F49" s="125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49"/>
      <c r="T49" s="45">
        <v>2025</v>
      </c>
      <c r="U49" s="75"/>
      <c r="W49" s="87">
        <v>6.5972222222222196E-3</v>
      </c>
    </row>
    <row r="50" spans="2:23" ht="15" customHeight="1" x14ac:dyDescent="0.2">
      <c r="B50" s="57">
        <v>44</v>
      </c>
      <c r="C50" s="46" t="s">
        <v>57</v>
      </c>
      <c r="D50" s="46"/>
      <c r="E50" s="58">
        <v>2013</v>
      </c>
      <c r="F50" s="117" t="s">
        <v>55</v>
      </c>
      <c r="G50" s="87">
        <v>7.6388888888888904E-3</v>
      </c>
      <c r="H50" s="87">
        <v>1.2152777777777778E-2</v>
      </c>
      <c r="I50" s="88">
        <f t="shared" ref="I50:I57" si="15">H50-G50</f>
        <v>4.5138888888888876E-3</v>
      </c>
      <c r="J50" s="35"/>
      <c r="K50" s="35"/>
      <c r="L50" s="35"/>
      <c r="M50" s="35"/>
      <c r="N50" s="87"/>
      <c r="O50" s="88"/>
      <c r="P50" s="90"/>
      <c r="Q50" s="88"/>
      <c r="R50" s="92">
        <f t="shared" ref="R50" si="16">O50/U50</f>
        <v>0</v>
      </c>
      <c r="S50" s="44">
        <v>1</v>
      </c>
      <c r="T50" s="45">
        <v>2025</v>
      </c>
      <c r="U50" s="75">
        <f>IF($U$3-E50&gt;=31,VLOOKUP($U$3-E50,[1]Коэффициенты!$A$2:$B$46,2,),1)</f>
        <v>1</v>
      </c>
      <c r="W50" s="87">
        <v>6.7708333333333301E-3</v>
      </c>
    </row>
    <row r="51" spans="2:23" ht="15" customHeight="1" x14ac:dyDescent="0.2">
      <c r="B51" s="57">
        <v>39</v>
      </c>
      <c r="C51" s="46" t="s">
        <v>78</v>
      </c>
      <c r="D51" s="46"/>
      <c r="E51" s="58">
        <v>2013</v>
      </c>
      <c r="F51" s="117" t="s">
        <v>55</v>
      </c>
      <c r="G51" s="87">
        <v>6.7708333333333301E-3</v>
      </c>
      <c r="H51" s="87">
        <v>1.2210648148148146E-2</v>
      </c>
      <c r="I51" s="88">
        <f t="shared" si="15"/>
        <v>5.4398148148148157E-3</v>
      </c>
      <c r="J51" s="35"/>
      <c r="K51" s="35"/>
      <c r="L51" s="35"/>
      <c r="M51" s="35"/>
      <c r="N51" s="87"/>
      <c r="O51" s="88"/>
      <c r="P51" s="90"/>
      <c r="Q51" s="88"/>
      <c r="R51" s="92">
        <f t="shared" ref="R51:R56" si="17">O51/U51</f>
        <v>0</v>
      </c>
      <c r="S51" s="44">
        <v>2</v>
      </c>
      <c r="T51" s="45">
        <v>2025</v>
      </c>
      <c r="U51" s="75">
        <f>IF($U$3-E51&gt;=31,VLOOKUP($U$3-E51,[1]Коэффициенты!$A$2:$B$46,2,),1)</f>
        <v>1</v>
      </c>
      <c r="W51" s="87">
        <v>6.9444444444444397E-3</v>
      </c>
    </row>
    <row r="52" spans="2:23" ht="15" customHeight="1" x14ac:dyDescent="0.2">
      <c r="B52" s="57">
        <v>37</v>
      </c>
      <c r="C52" s="46" t="s">
        <v>76</v>
      </c>
      <c r="D52" s="46"/>
      <c r="E52" s="58">
        <v>2013</v>
      </c>
      <c r="F52" s="117" t="s">
        <v>55</v>
      </c>
      <c r="G52" s="87">
        <v>6.42361111111111E-3</v>
      </c>
      <c r="H52" s="87">
        <v>1.2118055555555556E-2</v>
      </c>
      <c r="I52" s="88">
        <f t="shared" si="15"/>
        <v>5.6944444444444456E-3</v>
      </c>
      <c r="J52" s="35"/>
      <c r="K52" s="35"/>
      <c r="L52" s="35"/>
      <c r="M52" s="35"/>
      <c r="N52" s="87"/>
      <c r="O52" s="88"/>
      <c r="P52" s="90"/>
      <c r="Q52" s="88"/>
      <c r="R52" s="92">
        <f t="shared" si="17"/>
        <v>0</v>
      </c>
      <c r="S52" s="44">
        <v>3</v>
      </c>
      <c r="T52" s="45">
        <v>2025</v>
      </c>
      <c r="U52" s="75">
        <f>IF($U$3-E52&gt;=31,VLOOKUP($U$3-E52,[1]Коэффициенты!$A$2:$B$46,2,),1)</f>
        <v>1</v>
      </c>
      <c r="W52" s="87">
        <v>7.1180555555555502E-3</v>
      </c>
    </row>
    <row r="53" spans="2:23" s="33" customFormat="1" ht="15" customHeight="1" x14ac:dyDescent="0.2">
      <c r="B53" s="57">
        <v>42</v>
      </c>
      <c r="C53" s="46" t="s">
        <v>20</v>
      </c>
      <c r="D53" s="46"/>
      <c r="E53" s="58">
        <v>2014</v>
      </c>
      <c r="F53" s="79" t="s">
        <v>12</v>
      </c>
      <c r="G53" s="87">
        <v>7.2916666666666703E-3</v>
      </c>
      <c r="H53" s="87">
        <v>1.3657407407407408E-2</v>
      </c>
      <c r="I53" s="88">
        <f t="shared" si="15"/>
        <v>6.3657407407407378E-3</v>
      </c>
      <c r="J53" s="35"/>
      <c r="K53" s="35"/>
      <c r="L53" s="35"/>
      <c r="M53" s="35"/>
      <c r="N53" s="87"/>
      <c r="O53" s="88"/>
      <c r="P53" s="90"/>
      <c r="Q53" s="88"/>
      <c r="R53" s="92">
        <f t="shared" ref="R53:R55" si="18">O53/U53</f>
        <v>0</v>
      </c>
      <c r="S53" s="44">
        <v>4</v>
      </c>
      <c r="T53" s="45">
        <v>2025</v>
      </c>
      <c r="U53" s="75">
        <f>IF($U$3-E53&gt;=31,VLOOKUP($U$3-E53,[1]Коэффициенты!$A$2:$B$46,2,),1)</f>
        <v>1</v>
      </c>
      <c r="W53" s="87">
        <v>7.2916666666666703E-3</v>
      </c>
    </row>
    <row r="54" spans="2:23" s="33" customFormat="1" ht="15" customHeight="1" x14ac:dyDescent="0.2">
      <c r="B54" s="57">
        <v>38</v>
      </c>
      <c r="C54" s="46" t="s">
        <v>133</v>
      </c>
      <c r="D54" s="46"/>
      <c r="E54" s="58">
        <v>2014</v>
      </c>
      <c r="F54" s="79" t="s">
        <v>12</v>
      </c>
      <c r="G54" s="87">
        <v>6.5972222222222196E-3</v>
      </c>
      <c r="H54" s="87">
        <v>1.4050925925925927E-2</v>
      </c>
      <c r="I54" s="88">
        <f t="shared" si="15"/>
        <v>7.4537037037037072E-3</v>
      </c>
      <c r="J54" s="35"/>
      <c r="K54" s="35"/>
      <c r="L54" s="35"/>
      <c r="M54" s="35"/>
      <c r="N54" s="87"/>
      <c r="O54" s="88"/>
      <c r="P54" s="90"/>
      <c r="Q54" s="88"/>
      <c r="R54" s="92">
        <f t="shared" si="18"/>
        <v>0</v>
      </c>
      <c r="S54" s="44">
        <v>5</v>
      </c>
      <c r="T54" s="45">
        <v>2025</v>
      </c>
      <c r="U54" s="75">
        <f>IF($U$3-E54&gt;=31,VLOOKUP($U$3-E54,[1]Коэффициенты!$A$2:$B$46,2,),1)</f>
        <v>1</v>
      </c>
      <c r="W54" s="87">
        <v>7.4652777777777799E-3</v>
      </c>
    </row>
    <row r="55" spans="2:23" s="33" customFormat="1" ht="15" customHeight="1" x14ac:dyDescent="0.2">
      <c r="B55" s="57">
        <v>40</v>
      </c>
      <c r="C55" s="46" t="s">
        <v>134</v>
      </c>
      <c r="D55" s="46"/>
      <c r="E55" s="58">
        <v>2014</v>
      </c>
      <c r="F55" s="79" t="s">
        <v>9</v>
      </c>
      <c r="G55" s="87">
        <v>6.9444444444444397E-3</v>
      </c>
      <c r="H55" s="87">
        <v>1.4456018518518519E-2</v>
      </c>
      <c r="I55" s="88">
        <f t="shared" si="15"/>
        <v>7.5115740740740794E-3</v>
      </c>
      <c r="J55" s="35"/>
      <c r="K55" s="35"/>
      <c r="L55" s="35"/>
      <c r="M55" s="35"/>
      <c r="N55" s="87"/>
      <c r="O55" s="88"/>
      <c r="P55" s="90"/>
      <c r="Q55" s="88"/>
      <c r="R55" s="92">
        <f t="shared" si="18"/>
        <v>0</v>
      </c>
      <c r="S55" s="44">
        <v>6</v>
      </c>
      <c r="T55" s="45">
        <v>2025</v>
      </c>
      <c r="U55" s="75">
        <f>IF($U$3-E55&gt;=31,VLOOKUP($U$3-E55,[1]Коэффициенты!$A$2:$B$46,2,),1)</f>
        <v>1</v>
      </c>
      <c r="W55" s="87">
        <v>7.6388888888888904E-3</v>
      </c>
    </row>
    <row r="56" spans="2:23" ht="15" customHeight="1" x14ac:dyDescent="0.2">
      <c r="B56" s="57">
        <v>41</v>
      </c>
      <c r="C56" s="46" t="s">
        <v>170</v>
      </c>
      <c r="D56" s="46"/>
      <c r="E56" s="58">
        <v>2016</v>
      </c>
      <c r="F56" s="79" t="s">
        <v>12</v>
      </c>
      <c r="G56" s="87">
        <v>7.1180555555555502E-3</v>
      </c>
      <c r="H56" s="87">
        <v>1.4895833333333332E-2</v>
      </c>
      <c r="I56" s="88">
        <f t="shared" si="15"/>
        <v>7.7777777777777819E-3</v>
      </c>
      <c r="J56" s="35"/>
      <c r="K56" s="35"/>
      <c r="L56" s="35"/>
      <c r="M56" s="35"/>
      <c r="N56" s="87"/>
      <c r="O56" s="88"/>
      <c r="P56" s="90"/>
      <c r="Q56" s="88"/>
      <c r="R56" s="92">
        <f t="shared" si="17"/>
        <v>0</v>
      </c>
      <c r="S56" s="44">
        <v>7</v>
      </c>
      <c r="T56" s="45">
        <v>2025</v>
      </c>
      <c r="U56" s="75">
        <f>IF($U$3-E56&gt;=31,VLOOKUP($U$3-E56,[1]Коэффициенты!$A$2:$B$46,2,),1)</f>
        <v>1</v>
      </c>
      <c r="W56" s="87">
        <v>7.8125E-3</v>
      </c>
    </row>
    <row r="57" spans="2:23" ht="15" customHeight="1" x14ac:dyDescent="0.2">
      <c r="B57" s="57">
        <v>43</v>
      </c>
      <c r="C57" s="46" t="s">
        <v>132</v>
      </c>
      <c r="D57" s="46"/>
      <c r="E57" s="58">
        <v>2014</v>
      </c>
      <c r="F57" s="81" t="s">
        <v>71</v>
      </c>
      <c r="G57" s="87">
        <v>7.4652777777777799E-3</v>
      </c>
      <c r="H57" s="87">
        <v>1.5682870370370371E-2</v>
      </c>
      <c r="I57" s="88">
        <f t="shared" si="15"/>
        <v>8.2175925925925923E-3</v>
      </c>
      <c r="J57" s="35"/>
      <c r="K57" s="35"/>
      <c r="L57" s="35"/>
      <c r="M57" s="35"/>
      <c r="N57" s="87"/>
      <c r="O57" s="88"/>
      <c r="P57" s="90"/>
      <c r="Q57" s="88"/>
      <c r="R57" s="92">
        <f t="shared" ref="R57" si="19">O57/U57</f>
        <v>0</v>
      </c>
      <c r="S57" s="44">
        <v>8</v>
      </c>
      <c r="T57" s="45">
        <v>2025</v>
      </c>
      <c r="U57" s="75">
        <f>IF($U$3-E57&gt;=31,VLOOKUP($U$3-E57,[1]Коэффициенты!$A$2:$B$46,2,),1)</f>
        <v>1</v>
      </c>
      <c r="W57" s="87">
        <v>7.9861111111111105E-3</v>
      </c>
    </row>
    <row r="58" spans="2:23" ht="15" customHeight="1" x14ac:dyDescent="0.2">
      <c r="B58" s="57"/>
      <c r="C58" s="125" t="s">
        <v>27</v>
      </c>
      <c r="D58" s="125"/>
      <c r="E58" s="125"/>
      <c r="F58" s="125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49"/>
      <c r="T58" s="45">
        <v>2025</v>
      </c>
      <c r="U58" s="75" t="e">
        <f>IF($U$3-E58&gt;=31,VLOOKUP($U$3-E58,[1]Коэффициенты!$A$2:$B$46,2,),1)</f>
        <v>#N/A</v>
      </c>
      <c r="W58" s="87">
        <v>8.1597222222222193E-3</v>
      </c>
    </row>
    <row r="59" spans="2:23" ht="15" customHeight="1" x14ac:dyDescent="0.2">
      <c r="B59" s="57">
        <v>49</v>
      </c>
      <c r="C59" s="55" t="s">
        <v>19</v>
      </c>
      <c r="D59" s="55"/>
      <c r="E59" s="61">
        <v>2013</v>
      </c>
      <c r="F59" s="81" t="s">
        <v>12</v>
      </c>
      <c r="G59" s="87">
        <v>8.5069444444444402E-3</v>
      </c>
      <c r="H59" s="87">
        <v>1.3784722222222224E-2</v>
      </c>
      <c r="I59" s="88">
        <f t="shared" ref="I59:I68" si="20">H59-G59</f>
        <v>5.277777777777784E-3</v>
      </c>
      <c r="J59" s="37"/>
      <c r="K59" s="37"/>
      <c r="L59" s="37"/>
      <c r="M59" s="37"/>
      <c r="N59" s="87"/>
      <c r="O59" s="88"/>
      <c r="P59" s="90"/>
      <c r="Q59" s="88"/>
      <c r="R59" s="92">
        <f t="shared" ref="R59:R61" si="21">O59/U59</f>
        <v>0</v>
      </c>
      <c r="S59" s="44">
        <v>1</v>
      </c>
      <c r="T59" s="45">
        <v>2025</v>
      </c>
      <c r="U59" s="75">
        <f>IF($U$3-E59&gt;=31,VLOOKUP($U$3-E59,[1]Коэффициенты!$A$2:$B$46,2,),1)</f>
        <v>1</v>
      </c>
      <c r="W59" s="87">
        <v>8.3333333333333297E-3</v>
      </c>
    </row>
    <row r="60" spans="2:23" ht="15" customHeight="1" x14ac:dyDescent="0.2">
      <c r="B60" s="57">
        <v>50</v>
      </c>
      <c r="C60" s="55" t="s">
        <v>135</v>
      </c>
      <c r="D60" s="55"/>
      <c r="E60" s="61">
        <v>2013</v>
      </c>
      <c r="F60" s="79" t="s">
        <v>9</v>
      </c>
      <c r="G60" s="87">
        <v>8.6805555555555594E-3</v>
      </c>
      <c r="H60" s="87">
        <v>1.4236111111111111E-2</v>
      </c>
      <c r="I60" s="88">
        <f t="shared" si="20"/>
        <v>5.5555555555555514E-3</v>
      </c>
      <c r="J60" s="35"/>
      <c r="K60" s="35"/>
      <c r="L60" s="35"/>
      <c r="M60" s="35"/>
      <c r="N60" s="87"/>
      <c r="O60" s="88"/>
      <c r="P60" s="90"/>
      <c r="Q60" s="88"/>
      <c r="R60" s="92">
        <f t="shared" si="21"/>
        <v>0</v>
      </c>
      <c r="S60" s="44">
        <v>2</v>
      </c>
      <c r="T60" s="45">
        <v>2025</v>
      </c>
      <c r="U60" s="75">
        <f>IF($U$3-E60&gt;=31,VLOOKUP($U$3-E60,[1]Коэффициенты!$A$2:$B$46,2,),1)</f>
        <v>1</v>
      </c>
      <c r="W60" s="87">
        <v>8.5069444444444402E-3</v>
      </c>
    </row>
    <row r="61" spans="2:23" ht="15" customHeight="1" x14ac:dyDescent="0.2">
      <c r="B61" s="57">
        <v>51</v>
      </c>
      <c r="C61" s="118" t="s">
        <v>156</v>
      </c>
      <c r="D61" s="55"/>
      <c r="E61" s="61">
        <v>2013</v>
      </c>
      <c r="F61" s="81" t="s">
        <v>71</v>
      </c>
      <c r="G61" s="87">
        <v>8.8541666666666699E-3</v>
      </c>
      <c r="H61" s="87">
        <v>1.6203703703703703E-2</v>
      </c>
      <c r="I61" s="88">
        <f t="shared" si="20"/>
        <v>7.3495370370370329E-3</v>
      </c>
      <c r="J61" s="37"/>
      <c r="K61" s="37"/>
      <c r="L61" s="37"/>
      <c r="M61" s="37"/>
      <c r="N61" s="87"/>
      <c r="O61" s="88"/>
      <c r="P61" s="90"/>
      <c r="Q61" s="88"/>
      <c r="R61" s="92">
        <f t="shared" si="21"/>
        <v>0</v>
      </c>
      <c r="S61" s="44">
        <v>3</v>
      </c>
      <c r="T61" s="45">
        <v>2025</v>
      </c>
      <c r="U61" s="75">
        <f>IF($U$3-E61&gt;=31,VLOOKUP($U$3-E61,[1]Коэффициенты!$A$2:$B$46,2,),1)</f>
        <v>1</v>
      </c>
      <c r="W61" s="87">
        <v>8.6805555555555594E-3</v>
      </c>
    </row>
    <row r="62" spans="2:23" ht="15" customHeight="1" x14ac:dyDescent="0.2">
      <c r="B62" s="57">
        <v>46</v>
      </c>
      <c r="C62" s="55" t="s">
        <v>73</v>
      </c>
      <c r="D62" s="55"/>
      <c r="E62" s="61">
        <v>2014</v>
      </c>
      <c r="F62" s="81" t="s">
        <v>71</v>
      </c>
      <c r="G62" s="87">
        <v>7.9861111111111105E-3</v>
      </c>
      <c r="H62" s="87">
        <v>1.5497685185185186E-2</v>
      </c>
      <c r="I62" s="88">
        <f t="shared" si="20"/>
        <v>7.511574074074075E-3</v>
      </c>
      <c r="J62" s="37"/>
      <c r="K62" s="37"/>
      <c r="L62" s="37"/>
      <c r="M62" s="37"/>
      <c r="N62" s="87"/>
      <c r="O62" s="88"/>
      <c r="P62" s="90"/>
      <c r="Q62" s="88"/>
      <c r="R62" s="92">
        <f t="shared" ref="R62:R63" si="22">O62/U62</f>
        <v>0</v>
      </c>
      <c r="S62" s="44">
        <v>4</v>
      </c>
      <c r="T62" s="45">
        <v>2025</v>
      </c>
      <c r="U62" s="75">
        <f>IF($U$3-E62&gt;=31,VLOOKUP($U$3-E62,[1]Коэффициенты!$A$2:$B$46,2,),1)</f>
        <v>1</v>
      </c>
      <c r="W62" s="87">
        <v>8.8541666666666699E-3</v>
      </c>
    </row>
    <row r="63" spans="2:23" ht="15" customHeight="1" x14ac:dyDescent="0.2">
      <c r="B63" s="57">
        <v>45</v>
      </c>
      <c r="C63" s="55" t="s">
        <v>65</v>
      </c>
      <c r="D63" s="55"/>
      <c r="E63" s="61">
        <v>2014</v>
      </c>
      <c r="F63" s="81" t="s">
        <v>54</v>
      </c>
      <c r="G63" s="87">
        <v>7.8125E-3</v>
      </c>
      <c r="H63" s="87" t="s">
        <v>169</v>
      </c>
      <c r="I63" s="88" t="e">
        <f t="shared" si="20"/>
        <v>#VALUE!</v>
      </c>
      <c r="J63" s="35"/>
      <c r="K63" s="35"/>
      <c r="L63" s="35"/>
      <c r="M63" s="35"/>
      <c r="N63" s="87"/>
      <c r="O63" s="88"/>
      <c r="P63" s="90"/>
      <c r="Q63" s="88"/>
      <c r="R63" s="92">
        <f t="shared" si="22"/>
        <v>0</v>
      </c>
      <c r="S63" s="44"/>
      <c r="T63" s="45">
        <v>2025</v>
      </c>
      <c r="U63" s="75">
        <f>IF($U$3-E63&gt;=31,VLOOKUP($U$3-E63,[1]Коэффициенты!$A$2:$B$46,2,),1)</f>
        <v>1</v>
      </c>
      <c r="W63" s="87">
        <v>9.0277777777777804E-3</v>
      </c>
    </row>
    <row r="64" spans="2:23" ht="15" customHeight="1" x14ac:dyDescent="0.2">
      <c r="B64" s="57">
        <v>47</v>
      </c>
      <c r="C64" s="55" t="s">
        <v>64</v>
      </c>
      <c r="D64" s="55"/>
      <c r="E64" s="61">
        <v>2014</v>
      </c>
      <c r="F64" s="81" t="s">
        <v>54</v>
      </c>
      <c r="G64" s="87">
        <v>8.1597222222222193E-3</v>
      </c>
      <c r="H64" s="87" t="s">
        <v>169</v>
      </c>
      <c r="I64" s="88" t="e">
        <f t="shared" si="20"/>
        <v>#VALUE!</v>
      </c>
      <c r="J64" s="35"/>
      <c r="K64" s="35"/>
      <c r="L64" s="35"/>
      <c r="M64" s="35"/>
      <c r="N64" s="87"/>
      <c r="O64" s="88"/>
      <c r="P64" s="90"/>
      <c r="Q64" s="88"/>
      <c r="R64" s="92">
        <f t="shared" ref="R64" si="23">O64/U64</f>
        <v>0</v>
      </c>
      <c r="S64" s="44"/>
      <c r="T64" s="45">
        <v>2025</v>
      </c>
      <c r="U64" s="75">
        <f>IF($U$3-E64&gt;=31,VLOOKUP($U$3-E64,[1]Коэффициенты!$A$2:$B$46,2,),1)</f>
        <v>1</v>
      </c>
      <c r="W64" s="87">
        <v>9.2013888888888892E-3</v>
      </c>
    </row>
    <row r="65" spans="2:23" ht="15" customHeight="1" x14ac:dyDescent="0.2">
      <c r="B65" s="57">
        <v>48</v>
      </c>
      <c r="C65" s="55" t="s">
        <v>100</v>
      </c>
      <c r="D65" s="55"/>
      <c r="E65" s="61">
        <v>2014</v>
      </c>
      <c r="F65" s="79" t="s">
        <v>9</v>
      </c>
      <c r="G65" s="87">
        <v>8.3333333333333297E-3</v>
      </c>
      <c r="H65" s="87" t="s">
        <v>169</v>
      </c>
      <c r="I65" s="88" t="e">
        <f t="shared" si="20"/>
        <v>#VALUE!</v>
      </c>
      <c r="J65" s="35"/>
      <c r="K65" s="35"/>
      <c r="L65" s="35"/>
      <c r="M65" s="35"/>
      <c r="N65" s="87"/>
      <c r="O65" s="88"/>
      <c r="P65" s="90"/>
      <c r="Q65" s="88"/>
      <c r="R65" s="92">
        <f t="shared" ref="R65:R66" si="24">O65/U65</f>
        <v>0</v>
      </c>
      <c r="S65" s="44"/>
      <c r="T65" s="45">
        <v>2025</v>
      </c>
      <c r="U65" s="75">
        <f>IF($U$3-E65&gt;=31,VLOOKUP($U$3-E65,[1]Коэффициенты!$A$2:$B$46,2,),1)</f>
        <v>1</v>
      </c>
      <c r="W65" s="87">
        <v>9.3749999999999997E-3</v>
      </c>
    </row>
    <row r="66" spans="2:23" ht="15" customHeight="1" x14ac:dyDescent="0.2">
      <c r="B66" s="57">
        <v>52</v>
      </c>
      <c r="C66" s="55" t="s">
        <v>104</v>
      </c>
      <c r="D66" s="55"/>
      <c r="E66" s="61">
        <v>2013</v>
      </c>
      <c r="F66" s="81" t="s">
        <v>12</v>
      </c>
      <c r="G66" s="87">
        <v>9.0277777777777804E-3</v>
      </c>
      <c r="H66" s="87" t="s">
        <v>169</v>
      </c>
      <c r="I66" s="88" t="e">
        <f t="shared" si="20"/>
        <v>#VALUE!</v>
      </c>
      <c r="J66" s="37"/>
      <c r="K66" s="37"/>
      <c r="L66" s="37"/>
      <c r="M66" s="37"/>
      <c r="N66" s="87"/>
      <c r="O66" s="88"/>
      <c r="P66" s="90"/>
      <c r="Q66" s="88"/>
      <c r="R66" s="92">
        <f t="shared" si="24"/>
        <v>0</v>
      </c>
      <c r="S66" s="44"/>
      <c r="T66" s="45">
        <v>2025</v>
      </c>
      <c r="U66" s="75">
        <f>IF($U$3-E66&gt;=31,VLOOKUP($U$3-E66,[1]Коэффициенты!$A$2:$B$46,2,),1)</f>
        <v>1</v>
      </c>
      <c r="W66" s="87">
        <v>9.5486111111111101E-3</v>
      </c>
    </row>
    <row r="67" spans="2:23" ht="15" customHeight="1" x14ac:dyDescent="0.2">
      <c r="B67" s="57">
        <v>53</v>
      </c>
      <c r="C67" s="55" t="s">
        <v>101</v>
      </c>
      <c r="D67" s="55"/>
      <c r="E67" s="61">
        <v>2014</v>
      </c>
      <c r="F67" s="79" t="s">
        <v>9</v>
      </c>
      <c r="G67" s="87">
        <v>9.2013888888888892E-3</v>
      </c>
      <c r="H67" s="87" t="s">
        <v>169</v>
      </c>
      <c r="I67" s="88" t="e">
        <f t="shared" si="20"/>
        <v>#VALUE!</v>
      </c>
      <c r="J67" s="37"/>
      <c r="K67" s="37"/>
      <c r="L67" s="37"/>
      <c r="M67" s="37"/>
      <c r="N67" s="87"/>
      <c r="O67" s="88"/>
      <c r="P67" s="90"/>
      <c r="Q67" s="88"/>
      <c r="R67" s="92">
        <f t="shared" ref="R67" si="25">O67/U67</f>
        <v>0</v>
      </c>
      <c r="S67" s="44"/>
      <c r="T67" s="45">
        <v>2025</v>
      </c>
      <c r="U67" s="75">
        <f>IF($U$3-E67&gt;=31,VLOOKUP($U$3-E67,[1]Коэффициенты!$A$2:$B$46,2,),1)</f>
        <v>1</v>
      </c>
      <c r="W67" s="87">
        <v>9.7222222222222206E-3</v>
      </c>
    </row>
    <row r="68" spans="2:23" s="33" customFormat="1" ht="15" customHeight="1" thickBot="1" x14ac:dyDescent="0.25">
      <c r="B68" s="57">
        <v>54</v>
      </c>
      <c r="C68" s="55" t="s">
        <v>167</v>
      </c>
      <c r="D68" s="55"/>
      <c r="E68" s="61">
        <v>2014</v>
      </c>
      <c r="F68" s="81" t="s">
        <v>12</v>
      </c>
      <c r="G68" s="87">
        <v>9.3749999999999997E-3</v>
      </c>
      <c r="H68" s="87" t="s">
        <v>169</v>
      </c>
      <c r="I68" s="88" t="e">
        <f t="shared" si="20"/>
        <v>#VALUE!</v>
      </c>
      <c r="J68" s="37"/>
      <c r="K68" s="37"/>
      <c r="L68" s="37"/>
      <c r="M68" s="37"/>
      <c r="N68" s="87"/>
      <c r="O68" s="88"/>
      <c r="P68" s="90"/>
      <c r="Q68" s="88"/>
      <c r="R68" s="92">
        <f t="shared" ref="R68" si="26">O68/U68</f>
        <v>0</v>
      </c>
      <c r="S68" s="44"/>
      <c r="T68" s="45">
        <v>2025</v>
      </c>
      <c r="U68" s="75">
        <f>IF($U$3-E68&gt;=31,VLOOKUP($U$3-E68,[1]Коэффициенты!$A$2:$B$46,2,),1)</f>
        <v>1</v>
      </c>
      <c r="W68" s="87">
        <v>9.7222222222222206E-3</v>
      </c>
    </row>
    <row r="69" spans="2:23" ht="16.350000000000001" customHeight="1" thickBot="1" x14ac:dyDescent="0.25">
      <c r="B69" s="26"/>
      <c r="C69" s="101" t="s">
        <v>107</v>
      </c>
      <c r="D69" s="97"/>
      <c r="E69" s="102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4"/>
      <c r="T69" s="48"/>
      <c r="U69" s="76"/>
      <c r="W69" s="87">
        <v>9.8958333333333294E-3</v>
      </c>
    </row>
    <row r="70" spans="2:23" s="33" customFormat="1" ht="30" customHeight="1" x14ac:dyDescent="0.2">
      <c r="B70" s="67" t="s">
        <v>0</v>
      </c>
      <c r="C70" s="68" t="s">
        <v>1</v>
      </c>
      <c r="D70" s="68" t="s">
        <v>21</v>
      </c>
      <c r="E70" s="68" t="s">
        <v>5</v>
      </c>
      <c r="F70" s="68" t="s">
        <v>4</v>
      </c>
      <c r="G70" s="41" t="s">
        <v>2</v>
      </c>
      <c r="H70" s="41" t="s">
        <v>3</v>
      </c>
      <c r="I70" s="42" t="s">
        <v>105</v>
      </c>
      <c r="J70" s="69" t="s">
        <v>6</v>
      </c>
      <c r="K70" s="41" t="s">
        <v>3</v>
      </c>
      <c r="L70" s="42" t="s">
        <v>109</v>
      </c>
      <c r="M70" s="69" t="s">
        <v>6</v>
      </c>
      <c r="N70" s="41" t="s">
        <v>3</v>
      </c>
      <c r="O70" s="42" t="s">
        <v>113</v>
      </c>
      <c r="P70" s="42" t="s">
        <v>110</v>
      </c>
      <c r="Q70" s="69" t="s">
        <v>6</v>
      </c>
      <c r="R70" s="70" t="s">
        <v>16</v>
      </c>
      <c r="S70" s="71"/>
      <c r="T70" s="48"/>
      <c r="U70" s="76"/>
      <c r="W70" s="87">
        <v>1.00694444444444E-2</v>
      </c>
    </row>
    <row r="71" spans="2:23" ht="15" customHeight="1" x14ac:dyDescent="0.2">
      <c r="B71" s="57"/>
      <c r="C71" s="125" t="s">
        <v>28</v>
      </c>
      <c r="D71" s="125"/>
      <c r="E71" s="125"/>
      <c r="F71" s="125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9"/>
      <c r="T71" s="45">
        <v>2025</v>
      </c>
      <c r="U71" s="75" t="e">
        <f>IF($U$3-E71&gt;=31,VLOOKUP($U$3-E71,[1]Коэффициенты!$A$2:$B$46,2,),1)</f>
        <v>#N/A</v>
      </c>
      <c r="W71" s="87">
        <v>1.02430555555555E-2</v>
      </c>
    </row>
    <row r="72" spans="2:23" ht="15" customHeight="1" x14ac:dyDescent="0.2">
      <c r="B72" s="57">
        <v>56</v>
      </c>
      <c r="C72" s="62" t="s">
        <v>81</v>
      </c>
      <c r="D72" s="62"/>
      <c r="E72" s="63">
        <v>2012</v>
      </c>
      <c r="F72" s="83" t="s">
        <v>54</v>
      </c>
      <c r="G72" s="87">
        <v>9.8958333333333294E-3</v>
      </c>
      <c r="H72" s="87">
        <v>1.4872685185185185E-2</v>
      </c>
      <c r="I72" s="88">
        <f t="shared" ref="I72:I79" si="27">H72-G72</f>
        <v>4.9768518518518556E-3</v>
      </c>
      <c r="J72" s="82"/>
      <c r="K72" s="87">
        <v>1.9861111111111111E-2</v>
      </c>
      <c r="L72" s="88">
        <f t="shared" ref="L72:L77" si="28">K72-H72</f>
        <v>4.9884259259259257E-3</v>
      </c>
      <c r="M72" s="82"/>
      <c r="N72" s="87"/>
      <c r="O72" s="88"/>
      <c r="P72" s="87">
        <v>9.9652777777777778E-3</v>
      </c>
      <c r="Q72" s="88"/>
      <c r="R72" s="92">
        <f>O72/U72</f>
        <v>0</v>
      </c>
      <c r="S72" s="44">
        <v>1</v>
      </c>
      <c r="T72" s="45">
        <v>2025</v>
      </c>
      <c r="U72" s="75">
        <f>IF($U$3-E72&gt;=31,VLOOKUP($U$3-E72,[1]Коэффициенты!$A$2:$B$46,2,),1)</f>
        <v>1</v>
      </c>
      <c r="W72" s="87">
        <v>1.0416666666666701E-2</v>
      </c>
    </row>
    <row r="73" spans="2:23" ht="15" customHeight="1" x14ac:dyDescent="0.2">
      <c r="B73" s="57">
        <v>55</v>
      </c>
      <c r="C73" s="62" t="s">
        <v>58</v>
      </c>
      <c r="D73" s="62"/>
      <c r="E73" s="63">
        <v>2012</v>
      </c>
      <c r="F73" s="81" t="s">
        <v>12</v>
      </c>
      <c r="G73" s="87">
        <v>9.7222222222222206E-3</v>
      </c>
      <c r="H73" s="87">
        <v>1.4768518518518519E-2</v>
      </c>
      <c r="I73" s="88">
        <f t="shared" si="27"/>
        <v>5.0462962962962987E-3</v>
      </c>
      <c r="J73" s="37"/>
      <c r="K73" s="87">
        <v>1.9814814814814816E-2</v>
      </c>
      <c r="L73" s="88">
        <f t="shared" si="28"/>
        <v>5.046296296296297E-3</v>
      </c>
      <c r="M73" s="37"/>
      <c r="N73" s="87"/>
      <c r="O73" s="88"/>
      <c r="P73" s="87">
        <v>1.0092592592592592E-2</v>
      </c>
      <c r="Q73" s="88"/>
      <c r="R73" s="92">
        <f t="shared" ref="R73:R75" si="29">O73/U73</f>
        <v>0</v>
      </c>
      <c r="S73" s="44">
        <v>2</v>
      </c>
      <c r="T73" s="45">
        <v>2025</v>
      </c>
      <c r="U73" s="75">
        <f>IF($U$3-E73&gt;=31,VLOOKUP($U$3-E73,[1]Коэффициенты!$A$2:$B$46,2,),1)</f>
        <v>1</v>
      </c>
      <c r="W73" s="87">
        <v>1.0590277777777799E-2</v>
      </c>
    </row>
    <row r="74" spans="2:23" s="33" customFormat="1" ht="15" customHeight="1" x14ac:dyDescent="0.2">
      <c r="B74" s="57">
        <v>57</v>
      </c>
      <c r="C74" s="62" t="s">
        <v>60</v>
      </c>
      <c r="D74" s="62"/>
      <c r="E74" s="63">
        <v>2012</v>
      </c>
      <c r="F74" s="83" t="s">
        <v>55</v>
      </c>
      <c r="G74" s="87">
        <v>9.5486111111111101E-3</v>
      </c>
      <c r="H74" s="87">
        <v>1.5069444444444443E-2</v>
      </c>
      <c r="I74" s="88">
        <f t="shared" si="27"/>
        <v>5.5208333333333325E-3</v>
      </c>
      <c r="J74" s="82"/>
      <c r="K74" s="87">
        <v>2.0277777777777777E-2</v>
      </c>
      <c r="L74" s="88">
        <f t="shared" si="28"/>
        <v>5.2083333333333339E-3</v>
      </c>
      <c r="M74" s="82"/>
      <c r="N74" s="87"/>
      <c r="O74" s="88"/>
      <c r="P74" s="87">
        <v>1.0729166666666666E-2</v>
      </c>
      <c r="Q74" s="88"/>
      <c r="R74" s="92">
        <f t="shared" si="29"/>
        <v>0</v>
      </c>
      <c r="S74" s="44">
        <v>3</v>
      </c>
      <c r="T74" s="45">
        <v>2025</v>
      </c>
      <c r="U74" s="75">
        <f>IF($U$3-E74&gt;=31,VLOOKUP($U$3-E74,[1]Коэффициенты!$A$2:$B$46,2,),1)</f>
        <v>1</v>
      </c>
      <c r="W74" s="87">
        <v>1.0763888888888899E-2</v>
      </c>
    </row>
    <row r="75" spans="2:23" s="33" customFormat="1" ht="15" customHeight="1" x14ac:dyDescent="0.2">
      <c r="B75" s="57">
        <v>58</v>
      </c>
      <c r="C75" s="62" t="s">
        <v>129</v>
      </c>
      <c r="D75" s="62"/>
      <c r="E75" s="63">
        <v>2012</v>
      </c>
      <c r="F75" s="83" t="s">
        <v>55</v>
      </c>
      <c r="G75" s="87">
        <v>1.02430555555555E-2</v>
      </c>
      <c r="H75" s="87">
        <v>1.6180555555555556E-2</v>
      </c>
      <c r="I75" s="88">
        <f t="shared" si="27"/>
        <v>5.9375000000000556E-3</v>
      </c>
      <c r="J75" s="82"/>
      <c r="K75" s="87">
        <v>2.1817129629629631E-2</v>
      </c>
      <c r="L75" s="88">
        <f t="shared" si="28"/>
        <v>5.6365740740740751E-3</v>
      </c>
      <c r="M75" s="82"/>
      <c r="N75" s="87"/>
      <c r="O75" s="88"/>
      <c r="P75" s="87">
        <v>1.1574074074074075E-2</v>
      </c>
      <c r="Q75" s="88"/>
      <c r="R75" s="92">
        <f t="shared" si="29"/>
        <v>0</v>
      </c>
      <c r="S75" s="44">
        <v>4</v>
      </c>
      <c r="T75" s="45">
        <v>2025</v>
      </c>
      <c r="U75" s="75">
        <f>IF($U$3-E75&gt;=31,VLOOKUP($U$3-E75,[1]Коэффициенты!$A$2:$B$46,2,),1)</f>
        <v>1</v>
      </c>
      <c r="W75" s="87">
        <v>1.0937499999999999E-2</v>
      </c>
    </row>
    <row r="76" spans="2:23" ht="15" customHeight="1" x14ac:dyDescent="0.2">
      <c r="B76" s="57">
        <v>59</v>
      </c>
      <c r="C76" s="62" t="s">
        <v>59</v>
      </c>
      <c r="D76" s="62"/>
      <c r="E76" s="63">
        <v>2012</v>
      </c>
      <c r="F76" s="81" t="s">
        <v>12</v>
      </c>
      <c r="G76" s="87">
        <v>1.0416666666666701E-2</v>
      </c>
      <c r="H76" s="87">
        <v>1.6342592592592593E-2</v>
      </c>
      <c r="I76" s="88">
        <f t="shared" si="27"/>
        <v>5.9259259259258918E-3</v>
      </c>
      <c r="J76" s="35"/>
      <c r="K76" s="87">
        <v>2.2222222222222223E-2</v>
      </c>
      <c r="L76" s="88">
        <f t="shared" si="28"/>
        <v>5.8796296296296305E-3</v>
      </c>
      <c r="M76" s="36"/>
      <c r="N76" s="93"/>
      <c r="O76" s="94" t="e">
        <f>N76-#REF!</f>
        <v>#REF!</v>
      </c>
      <c r="P76" s="87">
        <v>1.3194444444444444E-2</v>
      </c>
      <c r="Q76" s="88"/>
      <c r="R76" s="92" t="e">
        <f t="shared" ref="R76" si="30">O76/U76</f>
        <v>#REF!</v>
      </c>
      <c r="S76" s="44">
        <v>5</v>
      </c>
      <c r="T76" s="45">
        <v>2025</v>
      </c>
      <c r="U76" s="75">
        <f>IF($U$3-E76&gt;=31,VLOOKUP($U$3-E76,[1]Коэффициенты!$A$2:$B$46,2,),1)</f>
        <v>1</v>
      </c>
      <c r="W76" s="87">
        <v>1.1111111111111099E-2</v>
      </c>
    </row>
    <row r="77" spans="2:23" ht="15" customHeight="1" x14ac:dyDescent="0.2">
      <c r="B77" s="57">
        <v>60</v>
      </c>
      <c r="C77" s="62" t="s">
        <v>130</v>
      </c>
      <c r="D77" s="62"/>
      <c r="E77" s="63">
        <v>2012</v>
      </c>
      <c r="F77" s="81" t="s">
        <v>9</v>
      </c>
      <c r="G77" s="87">
        <v>1.0590277777777799E-2</v>
      </c>
      <c r="H77" s="87">
        <v>1.7280092592592593E-2</v>
      </c>
      <c r="I77" s="88">
        <f t="shared" si="27"/>
        <v>6.6898148148147943E-3</v>
      </c>
      <c r="J77" s="82"/>
      <c r="K77" s="87">
        <v>2.4224537037037034E-2</v>
      </c>
      <c r="L77" s="88">
        <f t="shared" si="28"/>
        <v>6.9444444444444406E-3</v>
      </c>
      <c r="M77" s="82"/>
      <c r="N77" s="87"/>
      <c r="O77" s="88"/>
      <c r="P77" s="87">
        <v>1.3634259259259257E-2</v>
      </c>
      <c r="Q77" s="88"/>
      <c r="R77" s="92">
        <f t="shared" ref="R77" si="31">O77/U77</f>
        <v>0</v>
      </c>
      <c r="S77" s="44">
        <v>6</v>
      </c>
      <c r="T77" s="45">
        <v>2025</v>
      </c>
      <c r="U77" s="75">
        <f>IF($U$3-E77&gt;=31,VLOOKUP($U$3-E77,[1]Коэффициенты!$A$2:$B$46,2,),1)</f>
        <v>1</v>
      </c>
      <c r="W77" s="87">
        <v>1.1284722222222199E-2</v>
      </c>
    </row>
    <row r="78" spans="2:23" ht="15" customHeight="1" x14ac:dyDescent="0.2">
      <c r="B78" s="57">
        <v>61</v>
      </c>
      <c r="C78" s="62" t="s">
        <v>154</v>
      </c>
      <c r="D78" s="62"/>
      <c r="E78" s="63">
        <v>2012</v>
      </c>
      <c r="F78" s="83" t="s">
        <v>151</v>
      </c>
      <c r="G78" s="87">
        <v>1.00694444444444E-2</v>
      </c>
      <c r="H78" s="87" t="s">
        <v>169</v>
      </c>
      <c r="I78" s="88" t="e">
        <f t="shared" si="27"/>
        <v>#VALUE!</v>
      </c>
      <c r="J78" s="82"/>
      <c r="K78" s="87" t="s">
        <v>169</v>
      </c>
      <c r="L78" s="88" t="e">
        <f>K78-I78</f>
        <v>#VALUE!</v>
      </c>
      <c r="M78" s="82"/>
      <c r="N78" s="87"/>
      <c r="O78" s="88"/>
      <c r="P78" s="90" t="e">
        <f>K78-G78</f>
        <v>#VALUE!</v>
      </c>
      <c r="Q78" s="88"/>
      <c r="R78" s="92">
        <f t="shared" ref="R78:R79" si="32">O78/U78</f>
        <v>0</v>
      </c>
      <c r="S78" s="44"/>
      <c r="T78" s="45">
        <v>2025</v>
      </c>
      <c r="U78" s="75">
        <f>IF($U$3-E78&gt;=31,VLOOKUP($U$3-E78,[1]Коэффициенты!$A$2:$B$46,2,),1)</f>
        <v>1</v>
      </c>
      <c r="W78" s="87">
        <v>1.14583333333333E-2</v>
      </c>
    </row>
    <row r="79" spans="2:23" ht="15" customHeight="1" x14ac:dyDescent="0.2">
      <c r="B79" s="57">
        <v>62</v>
      </c>
      <c r="C79" s="62" t="s">
        <v>155</v>
      </c>
      <c r="D79" s="62"/>
      <c r="E79" s="63">
        <v>2012</v>
      </c>
      <c r="F79" s="83" t="s">
        <v>9</v>
      </c>
      <c r="G79" s="87">
        <v>1.0763888888888899E-2</v>
      </c>
      <c r="H79" s="87">
        <v>1.9525462962962963E-2</v>
      </c>
      <c r="I79" s="88">
        <f t="shared" si="27"/>
        <v>8.761574074074064E-3</v>
      </c>
      <c r="J79" s="35"/>
      <c r="K79" s="87" t="s">
        <v>175</v>
      </c>
      <c r="L79" s="88" t="e">
        <f>K79-I79</f>
        <v>#VALUE!</v>
      </c>
      <c r="M79" s="36"/>
      <c r="N79" s="93"/>
      <c r="O79" s="94" t="e">
        <f>N79-#REF!</f>
        <v>#REF!</v>
      </c>
      <c r="P79" s="90" t="e">
        <f>K79-G79</f>
        <v>#VALUE!</v>
      </c>
      <c r="Q79" s="88"/>
      <c r="R79" s="92" t="e">
        <f t="shared" si="32"/>
        <v>#REF!</v>
      </c>
      <c r="S79" s="44"/>
      <c r="T79" s="45">
        <v>2025</v>
      </c>
      <c r="U79" s="75">
        <f>IF($U$3-E79&gt;=31,VLOOKUP($U$3-E79,[1]Коэффициенты!$A$2:$B$46,2,),1)</f>
        <v>1</v>
      </c>
      <c r="W79" s="87">
        <v>1.16319444444444E-2</v>
      </c>
    </row>
    <row r="80" spans="2:23" ht="15" customHeight="1" x14ac:dyDescent="0.2">
      <c r="B80" s="57"/>
      <c r="C80" s="125" t="s">
        <v>29</v>
      </c>
      <c r="D80" s="125"/>
      <c r="E80" s="125"/>
      <c r="F80" s="125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49"/>
      <c r="T80" s="45">
        <v>2025</v>
      </c>
      <c r="U80" s="75"/>
      <c r="W80" s="87">
        <v>1.18055555555555E-2</v>
      </c>
    </row>
    <row r="81" spans="2:23" ht="15" customHeight="1" x14ac:dyDescent="0.2">
      <c r="B81" s="57">
        <v>63</v>
      </c>
      <c r="C81" s="46" t="s">
        <v>61</v>
      </c>
      <c r="D81" s="46"/>
      <c r="E81" s="58">
        <v>2010</v>
      </c>
      <c r="F81" s="117" t="s">
        <v>12</v>
      </c>
      <c r="G81" s="87">
        <v>1.1111111111111099E-2</v>
      </c>
      <c r="H81" s="87">
        <v>1.5995370370370372E-2</v>
      </c>
      <c r="I81" s="88">
        <f t="shared" ref="I81:I87" si="33">H81-G81</f>
        <v>4.8842592592592722E-3</v>
      </c>
      <c r="J81" s="82"/>
      <c r="K81" s="87">
        <v>2.1053240740740744E-2</v>
      </c>
      <c r="L81" s="88">
        <f>K81-H81</f>
        <v>5.0578703703703723E-3</v>
      </c>
      <c r="M81" s="82"/>
      <c r="N81" s="87"/>
      <c r="O81" s="88"/>
      <c r="P81" s="87">
        <v>2.1053240740740744E-2</v>
      </c>
      <c r="Q81" s="88"/>
      <c r="R81" s="92">
        <f t="shared" ref="R81" si="34">O81/U81</f>
        <v>0</v>
      </c>
      <c r="S81" s="44">
        <v>1</v>
      </c>
      <c r="T81" s="45">
        <v>2025</v>
      </c>
      <c r="U81" s="75">
        <f>IF($U$3-E81&gt;=31,VLOOKUP($U$3-E81,[1]Коэффициенты!$A$2:$B$46,2,),1)</f>
        <v>1</v>
      </c>
      <c r="W81" s="87">
        <v>1.19791666666667E-2</v>
      </c>
    </row>
    <row r="82" spans="2:23" ht="15" customHeight="1" x14ac:dyDescent="0.2">
      <c r="B82" s="57">
        <v>64</v>
      </c>
      <c r="C82" s="46" t="s">
        <v>14</v>
      </c>
      <c r="D82" s="46"/>
      <c r="E82" s="58">
        <v>2010</v>
      </c>
      <c r="F82" s="46" t="s">
        <v>11</v>
      </c>
      <c r="G82" s="87">
        <v>1.0937499999999999E-2</v>
      </c>
      <c r="H82" s="87">
        <v>1.6099537037037037E-2</v>
      </c>
      <c r="I82" s="88">
        <f t="shared" si="33"/>
        <v>5.1620370370370379E-3</v>
      </c>
      <c r="J82" s="82"/>
      <c r="K82" s="87">
        <v>2.1168981481481483E-2</v>
      </c>
      <c r="L82" s="88">
        <f t="shared" ref="L82:L87" si="35">K82-H82</f>
        <v>5.0694444444444459E-3</v>
      </c>
      <c r="M82" s="82"/>
      <c r="N82" s="87"/>
      <c r="O82" s="88"/>
      <c r="P82" s="87">
        <v>2.1168981481481483E-2</v>
      </c>
      <c r="Q82" s="88"/>
      <c r="R82" s="92">
        <f>O82/U82</f>
        <v>0</v>
      </c>
      <c r="S82" s="44">
        <v>2</v>
      </c>
      <c r="T82" s="45">
        <v>2025</v>
      </c>
      <c r="U82" s="75">
        <f>IF($U$3-E82&gt;=31,VLOOKUP($U$3-E82,[1]Коэффициенты!$A$2:$B$46,2,),1)</f>
        <v>1</v>
      </c>
      <c r="W82" s="87">
        <v>1.2152777777777801E-2</v>
      </c>
    </row>
    <row r="83" spans="2:23" ht="15" customHeight="1" x14ac:dyDescent="0.2">
      <c r="B83" s="57">
        <v>65</v>
      </c>
      <c r="C83" s="46" t="s">
        <v>50</v>
      </c>
      <c r="D83" s="46"/>
      <c r="E83" s="58">
        <v>2010</v>
      </c>
      <c r="F83" s="46" t="s">
        <v>11</v>
      </c>
      <c r="G83" s="87">
        <v>1.1284722222222199E-2</v>
      </c>
      <c r="H83" s="87">
        <v>1.6527777777777777E-2</v>
      </c>
      <c r="I83" s="88">
        <f t="shared" si="33"/>
        <v>5.2430555555555772E-3</v>
      </c>
      <c r="J83" s="37"/>
      <c r="K83" s="87">
        <v>2.1678240740740738E-2</v>
      </c>
      <c r="L83" s="88">
        <f t="shared" si="35"/>
        <v>5.1504629629629609E-3</v>
      </c>
      <c r="M83" s="37"/>
      <c r="N83" s="87"/>
      <c r="O83" s="88"/>
      <c r="P83" s="87">
        <v>2.1678240740740738E-2</v>
      </c>
      <c r="Q83" s="88"/>
      <c r="R83" s="92">
        <f t="shared" ref="R83" si="36">O83/U83</f>
        <v>0</v>
      </c>
      <c r="S83" s="44">
        <v>3</v>
      </c>
      <c r="T83" s="45">
        <v>2025</v>
      </c>
      <c r="U83" s="75">
        <f>IF($U$3-E83&gt;=31,VLOOKUP($U$3-E83,[1]Коэффициенты!$A$2:$B$46,2,),1)</f>
        <v>1</v>
      </c>
      <c r="W83" s="87">
        <v>1.2326388888888901E-2</v>
      </c>
    </row>
    <row r="84" spans="2:23" ht="15" customHeight="1" x14ac:dyDescent="0.2">
      <c r="B84" s="57">
        <v>66</v>
      </c>
      <c r="C84" s="50" t="s">
        <v>171</v>
      </c>
      <c r="D84" s="50"/>
      <c r="E84" s="64">
        <v>2010</v>
      </c>
      <c r="F84" s="81" t="s">
        <v>12</v>
      </c>
      <c r="G84" s="87">
        <v>1.19791666666667E-2</v>
      </c>
      <c r="H84" s="87">
        <v>1.7210648148148149E-2</v>
      </c>
      <c r="I84" s="88">
        <f t="shared" si="33"/>
        <v>5.2314814814814481E-3</v>
      </c>
      <c r="J84" s="82"/>
      <c r="K84" s="87">
        <v>2.2430555555555554E-2</v>
      </c>
      <c r="L84" s="88">
        <f t="shared" si="35"/>
        <v>5.2199074074074057E-3</v>
      </c>
      <c r="M84" s="82"/>
      <c r="N84" s="87"/>
      <c r="O84" s="88"/>
      <c r="P84" s="87">
        <v>2.2430555555555554E-2</v>
      </c>
      <c r="Q84" s="88"/>
      <c r="R84" s="92"/>
      <c r="S84" s="44">
        <v>4</v>
      </c>
      <c r="T84" s="45"/>
      <c r="U84" s="75"/>
      <c r="W84" s="87">
        <v>1.2500000000000001E-2</v>
      </c>
    </row>
    <row r="85" spans="2:23" ht="15" customHeight="1" x14ac:dyDescent="0.2">
      <c r="B85" s="57">
        <v>67</v>
      </c>
      <c r="C85" s="46" t="s">
        <v>13</v>
      </c>
      <c r="D85" s="46"/>
      <c r="E85" s="58">
        <v>2010</v>
      </c>
      <c r="F85" s="46" t="s">
        <v>11</v>
      </c>
      <c r="G85" s="87">
        <v>1.14583333333333E-2</v>
      </c>
      <c r="H85" s="87">
        <v>1.6840277777777777E-2</v>
      </c>
      <c r="I85" s="88">
        <f t="shared" si="33"/>
        <v>5.3819444444444774E-3</v>
      </c>
      <c r="J85" s="35"/>
      <c r="K85" s="87">
        <v>2.2534722222222223E-2</v>
      </c>
      <c r="L85" s="88">
        <f t="shared" si="35"/>
        <v>5.6944444444444464E-3</v>
      </c>
      <c r="M85" s="36"/>
      <c r="N85" s="93"/>
      <c r="O85" s="94" t="e">
        <f>N85-#REF!</f>
        <v>#REF!</v>
      </c>
      <c r="P85" s="87">
        <v>2.2534722222222223E-2</v>
      </c>
      <c r="Q85" s="88"/>
      <c r="R85" s="92" t="e">
        <f t="shared" ref="R85" si="37">O85/U85</f>
        <v>#REF!</v>
      </c>
      <c r="S85" s="44">
        <v>5</v>
      </c>
      <c r="T85" s="45">
        <v>2025</v>
      </c>
      <c r="U85" s="75">
        <f>IF($U$3-E85&gt;=31,VLOOKUP($U$3-E85,[1]Коэффициенты!$A$2:$B$46,2,),1)</f>
        <v>1</v>
      </c>
      <c r="W85" s="87">
        <v>1.2673611111111101E-2</v>
      </c>
    </row>
    <row r="86" spans="2:23" s="33" customFormat="1" ht="15" customHeight="1" x14ac:dyDescent="0.2">
      <c r="B86" s="57">
        <v>68</v>
      </c>
      <c r="C86" s="50" t="s">
        <v>125</v>
      </c>
      <c r="D86" s="50"/>
      <c r="E86" s="64">
        <v>2010</v>
      </c>
      <c r="F86" s="46" t="s">
        <v>11</v>
      </c>
      <c r="G86" s="87">
        <v>1.16319444444444E-2</v>
      </c>
      <c r="H86" s="87" t="s">
        <v>169</v>
      </c>
      <c r="I86" s="88" t="e">
        <f t="shared" si="33"/>
        <v>#VALUE!</v>
      </c>
      <c r="J86" s="82"/>
      <c r="K86" s="87" t="s">
        <v>169</v>
      </c>
      <c r="L86" s="88" t="e">
        <f t="shared" si="35"/>
        <v>#VALUE!</v>
      </c>
      <c r="M86" s="82"/>
      <c r="N86" s="87"/>
      <c r="O86" s="88"/>
      <c r="P86" s="87" t="s">
        <v>169</v>
      </c>
      <c r="Q86" s="88"/>
      <c r="R86" s="92">
        <f t="shared" ref="R86" si="38">O86/U86</f>
        <v>0</v>
      </c>
      <c r="S86" s="44"/>
      <c r="T86" s="45">
        <v>2025</v>
      </c>
      <c r="U86" s="75">
        <f>IF($U$3-E86&gt;=31,VLOOKUP($U$3-E86,[1]Коэффициенты!$A$2:$B$46,2,),1)</f>
        <v>1</v>
      </c>
      <c r="W86" s="87">
        <v>1.2673611111111101E-2</v>
      </c>
    </row>
    <row r="87" spans="2:23" s="33" customFormat="1" ht="15" customHeight="1" x14ac:dyDescent="0.2">
      <c r="B87" s="57">
        <v>69</v>
      </c>
      <c r="C87" s="50" t="s">
        <v>168</v>
      </c>
      <c r="D87" s="50"/>
      <c r="E87" s="64">
        <v>2009</v>
      </c>
      <c r="F87" s="81" t="s">
        <v>12</v>
      </c>
      <c r="G87" s="87">
        <v>1.18055555555555E-2</v>
      </c>
      <c r="H87" s="87" t="s">
        <v>169</v>
      </c>
      <c r="I87" s="88" t="e">
        <f t="shared" si="33"/>
        <v>#VALUE!</v>
      </c>
      <c r="J87" s="82"/>
      <c r="K87" s="87" t="s">
        <v>169</v>
      </c>
      <c r="L87" s="88" t="e">
        <f t="shared" si="35"/>
        <v>#VALUE!</v>
      </c>
      <c r="M87" s="82"/>
      <c r="N87" s="87"/>
      <c r="O87" s="88"/>
      <c r="P87" s="87" t="s">
        <v>169</v>
      </c>
      <c r="Q87" s="88"/>
      <c r="R87" s="92">
        <f t="shared" ref="R87" si="39">O87/U87</f>
        <v>0</v>
      </c>
      <c r="S87" s="44"/>
      <c r="T87" s="45">
        <v>2025</v>
      </c>
      <c r="U87" s="75">
        <f>IF($U$3-E87&gt;=31,VLOOKUP($U$3-E87,[1]Коэффициенты!$A$2:$B$46,2,),1)</f>
        <v>1</v>
      </c>
      <c r="W87" s="87">
        <v>1.2673611111111101E-2</v>
      </c>
    </row>
    <row r="88" spans="2:23" ht="15" customHeight="1" x14ac:dyDescent="0.2">
      <c r="B88" s="57"/>
      <c r="C88" s="127" t="s">
        <v>30</v>
      </c>
      <c r="D88" s="128"/>
      <c r="E88" s="128"/>
      <c r="F88" s="129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49"/>
      <c r="T88" s="45">
        <v>2025</v>
      </c>
      <c r="U88" s="75" t="e">
        <f>IF($U$3-E88&gt;=31,VLOOKUP($U$3-E88,[1]Коэффициенты!$A$2:$B$46,2,),1)</f>
        <v>#N/A</v>
      </c>
      <c r="W88" s="87">
        <v>1.2847222222222201E-2</v>
      </c>
    </row>
    <row r="89" spans="2:23" ht="15" customHeight="1" x14ac:dyDescent="0.2">
      <c r="B89" s="57">
        <v>70</v>
      </c>
      <c r="C89" s="55" t="s">
        <v>75</v>
      </c>
      <c r="D89" s="55"/>
      <c r="E89" s="61">
        <v>2011</v>
      </c>
      <c r="F89" s="84" t="s">
        <v>9</v>
      </c>
      <c r="G89" s="87">
        <v>1.2500000000000001E-2</v>
      </c>
      <c r="H89" s="87">
        <v>1.7291666666666667E-2</v>
      </c>
      <c r="I89" s="88">
        <f t="shared" ref="I89:I94" si="40">H89-G89</f>
        <v>4.7916666666666663E-3</v>
      </c>
      <c r="J89" s="82"/>
      <c r="K89" s="87">
        <v>2.2129629629629628E-2</v>
      </c>
      <c r="L89" s="88">
        <f t="shared" ref="L89:L94" si="41">K89-H89</f>
        <v>4.8379629629629606E-3</v>
      </c>
      <c r="M89" s="82"/>
      <c r="N89" s="87"/>
      <c r="O89" s="88"/>
      <c r="P89" s="87">
        <v>2.2129629629629628E-2</v>
      </c>
      <c r="Q89" s="88"/>
      <c r="R89" s="92">
        <f t="shared" ref="R89" si="42">O89/U89</f>
        <v>0</v>
      </c>
      <c r="S89" s="44">
        <v>1</v>
      </c>
      <c r="T89" s="45">
        <v>2025</v>
      </c>
      <c r="U89" s="75">
        <f>IF($U$3-E89&gt;=31,VLOOKUP($U$3-E89,[1]Коэффициенты!$A$2:$B$46,2,),1)</f>
        <v>1</v>
      </c>
      <c r="W89" s="87">
        <v>1.3020833333333299E-2</v>
      </c>
    </row>
    <row r="90" spans="2:23" ht="15" customHeight="1" x14ac:dyDescent="0.2">
      <c r="B90" s="57">
        <v>71</v>
      </c>
      <c r="C90" s="55" t="s">
        <v>82</v>
      </c>
      <c r="D90" s="55"/>
      <c r="E90" s="61">
        <v>2012</v>
      </c>
      <c r="F90" s="81" t="s">
        <v>12</v>
      </c>
      <c r="G90" s="87">
        <v>1.2152777777777801E-2</v>
      </c>
      <c r="H90" s="87">
        <v>1.7326388888888888E-2</v>
      </c>
      <c r="I90" s="88">
        <f t="shared" si="40"/>
        <v>5.1736111111110872E-3</v>
      </c>
      <c r="J90" s="82"/>
      <c r="K90" s="87">
        <v>2.224537037037037E-2</v>
      </c>
      <c r="L90" s="88">
        <f t="shared" si="41"/>
        <v>4.9189814814814825E-3</v>
      </c>
      <c r="M90" s="82"/>
      <c r="N90" s="87"/>
      <c r="O90" s="88"/>
      <c r="P90" s="87">
        <v>2.224537037037037E-2</v>
      </c>
      <c r="Q90" s="88"/>
      <c r="R90" s="92">
        <f>O90/U90</f>
        <v>0</v>
      </c>
      <c r="S90" s="44">
        <v>2</v>
      </c>
      <c r="T90" s="45">
        <v>2025</v>
      </c>
      <c r="U90" s="75">
        <f>IF($U$3-E90&gt;=31,VLOOKUP($U$3-E90,[1]Коэффициенты!$A$2:$B$46,2,),1)</f>
        <v>1</v>
      </c>
      <c r="W90" s="87">
        <v>1.3194444444444399E-2</v>
      </c>
    </row>
    <row r="91" spans="2:23" ht="15" customHeight="1" x14ac:dyDescent="0.2">
      <c r="B91" s="57">
        <v>72</v>
      </c>
      <c r="C91" s="55" t="s">
        <v>131</v>
      </c>
      <c r="D91" s="55"/>
      <c r="E91" s="61">
        <v>2012</v>
      </c>
      <c r="F91" s="119" t="s">
        <v>55</v>
      </c>
      <c r="G91" s="87">
        <v>1.2847222222222201E-2</v>
      </c>
      <c r="H91" s="87">
        <v>1.8020833333333333E-2</v>
      </c>
      <c r="I91" s="88">
        <f t="shared" si="40"/>
        <v>5.1736111111111323E-3</v>
      </c>
      <c r="J91" s="82"/>
      <c r="K91" s="87">
        <v>2.2905092592592591E-2</v>
      </c>
      <c r="L91" s="88">
        <f t="shared" si="41"/>
        <v>4.8842592592592583E-3</v>
      </c>
      <c r="M91" s="82"/>
      <c r="N91" s="87"/>
      <c r="O91" s="88"/>
      <c r="P91" s="87">
        <v>2.2905092592592591E-2</v>
      </c>
      <c r="Q91" s="88"/>
      <c r="R91" s="92">
        <f t="shared" ref="R91:R94" si="43">O91/U91</f>
        <v>0</v>
      </c>
      <c r="S91" s="44">
        <v>3</v>
      </c>
      <c r="T91" s="45">
        <v>2025</v>
      </c>
      <c r="U91" s="75">
        <f>IF($U$3-E91&gt;=31,VLOOKUP($U$3-E91,[1]Коэффициенты!$A$2:$B$46,2,),1)</f>
        <v>1</v>
      </c>
      <c r="W91" s="87">
        <v>1.3368055555555499E-2</v>
      </c>
    </row>
    <row r="92" spans="2:23" s="33" customFormat="1" ht="15" customHeight="1" x14ac:dyDescent="0.2">
      <c r="B92" s="57">
        <v>73</v>
      </c>
      <c r="C92" s="46" t="s">
        <v>87</v>
      </c>
      <c r="D92" s="46"/>
      <c r="E92" s="58">
        <v>2011</v>
      </c>
      <c r="F92" s="81" t="s">
        <v>12</v>
      </c>
      <c r="G92" s="87">
        <v>1.3020833333333299E-2</v>
      </c>
      <c r="H92" s="87">
        <v>1.8437499999999999E-2</v>
      </c>
      <c r="I92" s="88">
        <f t="shared" si="40"/>
        <v>5.4166666666666998E-3</v>
      </c>
      <c r="J92" s="82"/>
      <c r="K92" s="87">
        <v>2.3645833333333335E-2</v>
      </c>
      <c r="L92" s="88">
        <f t="shared" si="41"/>
        <v>5.2083333333333356E-3</v>
      </c>
      <c r="M92" s="82"/>
      <c r="N92" s="87"/>
      <c r="O92" s="88"/>
      <c r="P92" s="87">
        <v>2.3645833333333335E-2</v>
      </c>
      <c r="Q92" s="88"/>
      <c r="R92" s="92" t="e">
        <f t="shared" ref="R92:R93" si="44">O92/U92</f>
        <v>#DIV/0!</v>
      </c>
      <c r="S92" s="44">
        <v>4</v>
      </c>
      <c r="T92" s="45"/>
      <c r="U92" s="75"/>
      <c r="W92" s="87">
        <v>1.35416666666667E-2</v>
      </c>
    </row>
    <row r="93" spans="2:23" s="33" customFormat="1" ht="15" customHeight="1" x14ac:dyDescent="0.2">
      <c r="B93" s="57">
        <v>74</v>
      </c>
      <c r="C93" s="46" t="s">
        <v>68</v>
      </c>
      <c r="D93" s="46"/>
      <c r="E93" s="58">
        <v>2012</v>
      </c>
      <c r="F93" s="81" t="s">
        <v>12</v>
      </c>
      <c r="G93" s="87">
        <v>1.2326388888888901E-2</v>
      </c>
      <c r="H93" s="87">
        <v>1.8240740740740741E-2</v>
      </c>
      <c r="I93" s="88">
        <f t="shared" si="40"/>
        <v>5.9143518518518408E-3</v>
      </c>
      <c r="J93" s="82"/>
      <c r="K93" s="87">
        <v>2.3969907407407409E-2</v>
      </c>
      <c r="L93" s="88">
        <f t="shared" si="41"/>
        <v>5.7291666666666671E-3</v>
      </c>
      <c r="M93" s="82"/>
      <c r="N93" s="87"/>
      <c r="O93" s="88"/>
      <c r="P93" s="87">
        <v>2.3969907407407409E-2</v>
      </c>
      <c r="Q93" s="88"/>
      <c r="R93" s="92" t="e">
        <f t="shared" si="44"/>
        <v>#DIV/0!</v>
      </c>
      <c r="S93" s="44">
        <v>5</v>
      </c>
      <c r="T93" s="45"/>
      <c r="U93" s="75"/>
      <c r="W93" s="87">
        <v>1.37152777777778E-2</v>
      </c>
    </row>
    <row r="94" spans="2:23" ht="15" customHeight="1" x14ac:dyDescent="0.2">
      <c r="B94" s="57">
        <v>75</v>
      </c>
      <c r="C94" s="46" t="s">
        <v>15</v>
      </c>
      <c r="D94" s="46"/>
      <c r="E94" s="58">
        <v>2011</v>
      </c>
      <c r="F94" s="79" t="s">
        <v>11</v>
      </c>
      <c r="G94" s="87">
        <v>1.2673611111111101E-2</v>
      </c>
      <c r="H94" s="87" t="s">
        <v>169</v>
      </c>
      <c r="I94" s="88" t="e">
        <f t="shared" si="40"/>
        <v>#VALUE!</v>
      </c>
      <c r="J94" s="82"/>
      <c r="K94" s="87" t="s">
        <v>169</v>
      </c>
      <c r="L94" s="88" t="e">
        <f t="shared" si="41"/>
        <v>#VALUE!</v>
      </c>
      <c r="M94" s="82"/>
      <c r="N94" s="87"/>
      <c r="O94" s="88"/>
      <c r="P94" s="87" t="s">
        <v>169</v>
      </c>
      <c r="Q94" s="88"/>
      <c r="R94" s="92" t="e">
        <f t="shared" si="43"/>
        <v>#DIV/0!</v>
      </c>
      <c r="S94" s="44"/>
      <c r="T94" s="45"/>
      <c r="U94" s="75"/>
      <c r="W94" s="87">
        <v>1.38888888888889E-2</v>
      </c>
    </row>
    <row r="95" spans="2:23" ht="15" customHeight="1" x14ac:dyDescent="0.2">
      <c r="B95" s="57"/>
      <c r="C95" s="125" t="s">
        <v>31</v>
      </c>
      <c r="D95" s="125"/>
      <c r="E95" s="125"/>
      <c r="F95" s="125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44"/>
      <c r="T95" s="48"/>
      <c r="U95" s="74"/>
      <c r="W95" s="87">
        <v>1.42361111111111E-2</v>
      </c>
    </row>
    <row r="96" spans="2:23" ht="15" customHeight="1" x14ac:dyDescent="0.2">
      <c r="B96" s="57">
        <v>77</v>
      </c>
      <c r="C96" s="46" t="s">
        <v>69</v>
      </c>
      <c r="D96" s="46"/>
      <c r="E96" s="58">
        <v>2010</v>
      </c>
      <c r="F96" s="117" t="s">
        <v>55</v>
      </c>
      <c r="G96" s="87">
        <v>1.40625E-2</v>
      </c>
      <c r="H96" s="87">
        <v>1.8194444444444444E-2</v>
      </c>
      <c r="I96" s="88">
        <f t="shared" ref="I96:I102" si="45">H96-G96</f>
        <v>4.1319444444444433E-3</v>
      </c>
      <c r="J96" s="82"/>
      <c r="K96" s="87">
        <v>2.2164351851851852E-2</v>
      </c>
      <c r="L96" s="88">
        <f>K96-H96</f>
        <v>3.9699074074074081E-3</v>
      </c>
      <c r="M96" s="82"/>
      <c r="N96" s="87"/>
      <c r="O96" s="88"/>
      <c r="P96" s="87">
        <v>2.2164351851851852E-2</v>
      </c>
      <c r="Q96" s="88"/>
      <c r="R96" s="92">
        <f>O96/U96</f>
        <v>0</v>
      </c>
      <c r="S96" s="44">
        <v>1</v>
      </c>
      <c r="T96" s="45">
        <v>2025</v>
      </c>
      <c r="U96" s="75">
        <f>IF($U$3-E96&gt;=31,VLOOKUP($U$3-E96,[1]Коэффициенты!$A$2:$B$46,2,),1)</f>
        <v>1</v>
      </c>
      <c r="W96" s="87">
        <v>1.4409722222222201E-2</v>
      </c>
    </row>
    <row r="97" spans="2:24" ht="15" customHeight="1" x14ac:dyDescent="0.2">
      <c r="B97" s="57">
        <v>78</v>
      </c>
      <c r="C97" s="46" t="s">
        <v>126</v>
      </c>
      <c r="D97" s="46"/>
      <c r="E97" s="58">
        <v>2010</v>
      </c>
      <c r="F97" s="79" t="s">
        <v>12</v>
      </c>
      <c r="G97" s="87">
        <v>1.42361111111111E-2</v>
      </c>
      <c r="H97" s="87">
        <v>1.8391203703703705E-2</v>
      </c>
      <c r="I97" s="88">
        <f t="shared" si="45"/>
        <v>4.1550925925926043E-3</v>
      </c>
      <c r="J97" s="82"/>
      <c r="K97" s="87">
        <v>2.2431134259259262E-2</v>
      </c>
      <c r="L97" s="88">
        <f t="shared" ref="L97:L102" si="46">K97-H97</f>
        <v>4.039930555555557E-3</v>
      </c>
      <c r="M97" s="82"/>
      <c r="N97" s="87"/>
      <c r="O97" s="88"/>
      <c r="P97" s="87">
        <v>2.2431134259259262E-2</v>
      </c>
      <c r="Q97" s="88"/>
      <c r="R97" s="92">
        <f t="shared" ref="R97:R101" si="47">O97/U97</f>
        <v>0</v>
      </c>
      <c r="S97" s="44">
        <v>2</v>
      </c>
      <c r="T97" s="45">
        <v>2025</v>
      </c>
      <c r="U97" s="75">
        <f>IF($U$3-E97&gt;=31,VLOOKUP($U$3-E97,[1]Коэффициенты!$A$2:$B$46,2,),1)</f>
        <v>1</v>
      </c>
      <c r="W97" s="87">
        <v>1.4583333333333301E-2</v>
      </c>
    </row>
    <row r="98" spans="2:24" ht="15" customHeight="1" x14ac:dyDescent="0.2">
      <c r="B98" s="57">
        <v>79</v>
      </c>
      <c r="C98" s="46" t="s">
        <v>88</v>
      </c>
      <c r="D98" s="46"/>
      <c r="E98" s="58">
        <v>2009</v>
      </c>
      <c r="F98" s="79" t="s">
        <v>12</v>
      </c>
      <c r="G98" s="87">
        <v>1.38888888888889E-2</v>
      </c>
      <c r="H98" s="87">
        <v>1.8784722222222223E-2</v>
      </c>
      <c r="I98" s="88">
        <f t="shared" si="45"/>
        <v>4.8958333333333232E-3</v>
      </c>
      <c r="J98" s="82"/>
      <c r="K98" s="87">
        <v>2.3530092592592592E-2</v>
      </c>
      <c r="L98" s="88">
        <f t="shared" si="46"/>
        <v>4.7453703703703685E-3</v>
      </c>
      <c r="M98" s="82"/>
      <c r="N98" s="87"/>
      <c r="O98" s="88"/>
      <c r="P98" s="87">
        <v>2.3530092592592592E-2</v>
      </c>
      <c r="Q98" s="88"/>
      <c r="R98" s="92">
        <f t="shared" si="47"/>
        <v>0</v>
      </c>
      <c r="S98" s="44">
        <v>3</v>
      </c>
      <c r="T98" s="45">
        <v>2025</v>
      </c>
      <c r="U98" s="75">
        <f>IF($U$3-E98&gt;=31,VLOOKUP($U$3-E98,[1]Коэффициенты!$A$2:$B$46,2,),1)</f>
        <v>1</v>
      </c>
      <c r="W98" s="87">
        <v>1.4756944444444401E-2</v>
      </c>
    </row>
    <row r="99" spans="2:24" s="33" customFormat="1" ht="15" customHeight="1" x14ac:dyDescent="0.2">
      <c r="B99" s="57">
        <v>80</v>
      </c>
      <c r="C99" s="65" t="s">
        <v>128</v>
      </c>
      <c r="D99" s="46"/>
      <c r="E99" s="66">
        <v>2009</v>
      </c>
      <c r="F99" s="79" t="s">
        <v>11</v>
      </c>
      <c r="G99" s="87">
        <v>1.4409722222222201E-2</v>
      </c>
      <c r="H99" s="87">
        <v>1.9155092592592592E-2</v>
      </c>
      <c r="I99" s="88">
        <f t="shared" si="45"/>
        <v>4.7453703703703911E-3</v>
      </c>
      <c r="J99" s="82"/>
      <c r="K99" s="87">
        <v>2.4606481481481479E-2</v>
      </c>
      <c r="L99" s="88">
        <f t="shared" si="46"/>
        <v>5.4513888888888876E-3</v>
      </c>
      <c r="M99" s="82"/>
      <c r="N99" s="87"/>
      <c r="O99" s="88"/>
      <c r="P99" s="87">
        <v>2.4606481481481479E-2</v>
      </c>
      <c r="Q99" s="88"/>
      <c r="R99" s="92">
        <f t="shared" si="47"/>
        <v>0</v>
      </c>
      <c r="S99" s="44">
        <v>4</v>
      </c>
      <c r="T99" s="45">
        <v>2025</v>
      </c>
      <c r="U99" s="75">
        <f>IF($U$3-E99&gt;=31,VLOOKUP($U$3-E99,[1]Коэффициенты!$A$2:$B$46,2,),1)</f>
        <v>1</v>
      </c>
      <c r="W99" s="87">
        <v>1.4930555555555501E-2</v>
      </c>
    </row>
    <row r="100" spans="2:24" s="33" customFormat="1" ht="15" customHeight="1" x14ac:dyDescent="0.2">
      <c r="B100" s="57">
        <v>81</v>
      </c>
      <c r="C100" s="65" t="s">
        <v>43</v>
      </c>
      <c r="D100" s="46"/>
      <c r="E100" s="66">
        <v>2010</v>
      </c>
      <c r="F100" s="79" t="s">
        <v>11</v>
      </c>
      <c r="G100" s="87">
        <v>1.37152777777778E-2</v>
      </c>
      <c r="H100" s="87">
        <v>1.9502314814814816E-2</v>
      </c>
      <c r="I100" s="88">
        <f t="shared" si="45"/>
        <v>5.7870370370370159E-3</v>
      </c>
      <c r="J100" s="35"/>
      <c r="K100" s="87">
        <v>2.5162037037037038E-2</v>
      </c>
      <c r="L100" s="88">
        <f t="shared" si="46"/>
        <v>5.6597222222222222E-3</v>
      </c>
      <c r="M100" s="36"/>
      <c r="N100" s="93"/>
      <c r="O100" s="94" t="e">
        <f>N100-#REF!</f>
        <v>#REF!</v>
      </c>
      <c r="P100" s="87">
        <v>2.5162037037037038E-2</v>
      </c>
      <c r="Q100" s="88"/>
      <c r="R100" s="92" t="e">
        <f t="shared" ref="R100" si="48">O100/U100</f>
        <v>#REF!</v>
      </c>
      <c r="S100" s="44">
        <v>5</v>
      </c>
      <c r="T100" s="45">
        <v>2025</v>
      </c>
      <c r="U100" s="75">
        <f>IF($U$3-E100&gt;=31,VLOOKUP($U$3-E100,[1]Коэффициенты!$A$2:$B$46,2,),1)</f>
        <v>1</v>
      </c>
      <c r="W100" s="87">
        <v>1.51041666666667E-2</v>
      </c>
    </row>
    <row r="101" spans="2:24" ht="15" customHeight="1" x14ac:dyDescent="0.2">
      <c r="B101" s="57">
        <v>82</v>
      </c>
      <c r="C101" s="46" t="s">
        <v>95</v>
      </c>
      <c r="D101" s="46"/>
      <c r="E101" s="58">
        <v>2009</v>
      </c>
      <c r="F101" s="117" t="s">
        <v>55</v>
      </c>
      <c r="G101" s="87">
        <v>1.3368055555555499E-2</v>
      </c>
      <c r="H101" s="87" t="s">
        <v>175</v>
      </c>
      <c r="I101" s="88" t="e">
        <f t="shared" si="45"/>
        <v>#VALUE!</v>
      </c>
      <c r="J101" s="82"/>
      <c r="K101" s="87" t="s">
        <v>175</v>
      </c>
      <c r="L101" s="88" t="e">
        <f t="shared" si="46"/>
        <v>#VALUE!</v>
      </c>
      <c r="M101" s="82"/>
      <c r="N101" s="87"/>
      <c r="O101" s="88"/>
      <c r="P101" s="87" t="s">
        <v>175</v>
      </c>
      <c r="Q101" s="88"/>
      <c r="R101" s="92">
        <f t="shared" si="47"/>
        <v>0</v>
      </c>
      <c r="S101" s="44"/>
      <c r="T101" s="45">
        <v>2025</v>
      </c>
      <c r="U101" s="75">
        <f>IF($U$3-E101&gt;=31,VLOOKUP($U$3-E101,[1]Коэффициенты!$A$2:$B$46,2,),1)</f>
        <v>1</v>
      </c>
      <c r="W101" s="87">
        <v>1.52777777777778E-2</v>
      </c>
    </row>
    <row r="102" spans="2:24" ht="15" customHeight="1" x14ac:dyDescent="0.2">
      <c r="B102" s="57">
        <v>83</v>
      </c>
      <c r="C102" s="65" t="s">
        <v>127</v>
      </c>
      <c r="D102" s="46"/>
      <c r="E102" s="66">
        <v>2009</v>
      </c>
      <c r="F102" s="79" t="s">
        <v>11</v>
      </c>
      <c r="G102" s="87">
        <v>1.35416666666667E-2</v>
      </c>
      <c r="H102" s="87" t="s">
        <v>169</v>
      </c>
      <c r="I102" s="88" t="e">
        <f t="shared" si="45"/>
        <v>#VALUE!</v>
      </c>
      <c r="J102" s="82"/>
      <c r="K102" s="87" t="s">
        <v>169</v>
      </c>
      <c r="L102" s="88" t="e">
        <f t="shared" si="46"/>
        <v>#VALUE!</v>
      </c>
      <c r="M102" s="82"/>
      <c r="N102" s="87"/>
      <c r="O102" s="88"/>
      <c r="P102" s="87" t="s">
        <v>169</v>
      </c>
      <c r="Q102" s="88"/>
      <c r="R102" s="92">
        <f>O102/U102</f>
        <v>0</v>
      </c>
      <c r="S102" s="44"/>
      <c r="T102" s="45">
        <v>2025</v>
      </c>
      <c r="U102" s="75">
        <f>IF($U$3-E102&gt;=31,VLOOKUP($U$3-E102,[1]Коэффициенты!$A$2:$B$46,2,),1)</f>
        <v>1</v>
      </c>
      <c r="W102" s="87">
        <v>1.54513888888889E-2</v>
      </c>
    </row>
    <row r="103" spans="2:24" ht="15" customHeight="1" x14ac:dyDescent="0.2">
      <c r="B103" s="57"/>
      <c r="C103" s="125" t="s">
        <v>32</v>
      </c>
      <c r="D103" s="125"/>
      <c r="E103" s="125"/>
      <c r="F103" s="125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49"/>
      <c r="T103" s="45">
        <v>2025</v>
      </c>
      <c r="U103" s="75" t="e">
        <f>IF($U$3-E103&gt;=31,VLOOKUP($U$3-E103,[1]Коэффициенты!$A$2:$B$46,2,),1)</f>
        <v>#N/A</v>
      </c>
      <c r="W103" s="87">
        <v>1.5625E-2</v>
      </c>
    </row>
    <row r="104" spans="2:24" ht="15" customHeight="1" x14ac:dyDescent="0.2">
      <c r="B104" s="57">
        <v>84</v>
      </c>
      <c r="C104" s="51" t="s">
        <v>122</v>
      </c>
      <c r="D104" s="52"/>
      <c r="E104" s="64">
        <v>1998</v>
      </c>
      <c r="F104" s="80" t="s">
        <v>8</v>
      </c>
      <c r="G104" s="87">
        <v>1.4583333333333301E-2</v>
      </c>
      <c r="H104" s="87">
        <v>1.8993055555555558E-2</v>
      </c>
      <c r="I104" s="88">
        <f>H104-G104</f>
        <v>4.4097222222222576E-3</v>
      </c>
      <c r="J104" s="35"/>
      <c r="K104" s="87">
        <v>2.3622685185185188E-2</v>
      </c>
      <c r="L104" s="88">
        <f>K104-H104</f>
        <v>4.6296296296296294E-3</v>
      </c>
      <c r="M104" s="36"/>
      <c r="N104" s="93"/>
      <c r="O104" s="94" t="e">
        <f>N104-#REF!</f>
        <v>#REF!</v>
      </c>
      <c r="P104" s="87">
        <v>2.3622685185185188E-2</v>
      </c>
      <c r="Q104" s="88"/>
      <c r="R104" s="92" t="e">
        <f t="shared" ref="R104" si="49">O104/U104</f>
        <v>#REF!</v>
      </c>
      <c r="S104" s="44">
        <v>1</v>
      </c>
      <c r="T104" s="48">
        <v>2025</v>
      </c>
      <c r="U104" s="75">
        <f>IF($U$3-E104&gt;=31,VLOOKUP($U$3-E104,[1]Коэффициенты!$A$2:$B$46,2,),1)</f>
        <v>1</v>
      </c>
      <c r="W104" s="87">
        <v>1.57986111111111E-2</v>
      </c>
    </row>
    <row r="105" spans="2:24" ht="15" customHeight="1" x14ac:dyDescent="0.2">
      <c r="B105" s="57">
        <v>85</v>
      </c>
      <c r="C105" s="51" t="s">
        <v>123</v>
      </c>
      <c r="D105" s="52"/>
      <c r="E105" s="64">
        <v>2001</v>
      </c>
      <c r="F105" s="80" t="s">
        <v>9</v>
      </c>
      <c r="G105" s="87">
        <v>1.4756944444444401E-2</v>
      </c>
      <c r="H105" s="87">
        <v>2.0092592592592592E-2</v>
      </c>
      <c r="I105" s="88">
        <f>H105-G105</f>
        <v>5.3356481481481918E-3</v>
      </c>
      <c r="J105" s="82"/>
      <c r="K105" s="87">
        <v>2.5324074074074079E-2</v>
      </c>
      <c r="L105" s="88">
        <f>K105-H105</f>
        <v>5.2314814814814863E-3</v>
      </c>
      <c r="M105" s="82"/>
      <c r="N105" s="87"/>
      <c r="O105" s="88"/>
      <c r="P105" s="87">
        <v>2.5324074074074079E-2</v>
      </c>
      <c r="Q105" s="88"/>
      <c r="R105" s="92">
        <f>O105/U105</f>
        <v>0</v>
      </c>
      <c r="S105" s="44">
        <v>2</v>
      </c>
      <c r="T105" s="48">
        <v>2025</v>
      </c>
      <c r="U105" s="75">
        <f>IF($U$3-E105&gt;=31,VLOOKUP($U$3-E105,[1]Коэффициенты!$A$2:$B$46,2,),1)</f>
        <v>1</v>
      </c>
      <c r="W105" s="87">
        <v>1.59722222222222E-2</v>
      </c>
    </row>
    <row r="106" spans="2:24" ht="15" customHeight="1" x14ac:dyDescent="0.2">
      <c r="B106" s="57"/>
      <c r="C106" s="126" t="s">
        <v>33</v>
      </c>
      <c r="D106" s="126"/>
      <c r="E106" s="126"/>
      <c r="F106" s="12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44"/>
      <c r="T106" s="48">
        <v>2025</v>
      </c>
      <c r="U106" s="74"/>
      <c r="W106" s="87">
        <v>1.61458333333333E-2</v>
      </c>
    </row>
    <row r="107" spans="2:24" ht="15" customHeight="1" x14ac:dyDescent="0.2">
      <c r="B107" s="57">
        <v>86</v>
      </c>
      <c r="C107" s="55" t="s">
        <v>97</v>
      </c>
      <c r="D107" s="52">
        <f>T107-E107</f>
        <v>56</v>
      </c>
      <c r="E107" s="58">
        <v>1969</v>
      </c>
      <c r="F107" s="84" t="s">
        <v>9</v>
      </c>
      <c r="G107" s="87">
        <v>1.4930555555555501E-2</v>
      </c>
      <c r="H107" s="87">
        <v>1.9537037037037037E-2</v>
      </c>
      <c r="I107" s="88">
        <f>H107-G107</f>
        <v>4.606481481481536E-3</v>
      </c>
      <c r="J107" s="82"/>
      <c r="K107" s="87">
        <v>2.3958333333333331E-2</v>
      </c>
      <c r="L107" s="88">
        <f>K107-H107</f>
        <v>4.4212962962962947E-3</v>
      </c>
      <c r="M107" s="82"/>
      <c r="N107" s="87"/>
      <c r="O107" s="88"/>
      <c r="P107" s="87">
        <v>2.3958333333333331E-2</v>
      </c>
      <c r="Q107" s="88"/>
      <c r="R107" s="91">
        <v>1</v>
      </c>
      <c r="S107" s="40">
        <v>1</v>
      </c>
      <c r="T107" s="48">
        <v>2025</v>
      </c>
      <c r="U107" s="74">
        <f>IF($U$3-E107&gt;=31,VLOOKUP($U$3-E107,[1]Коэффициенты!$A$2:$B$46,2,),1)</f>
        <v>1.1817200000000001</v>
      </c>
      <c r="W107" s="87">
        <v>1.63194444444444E-2</v>
      </c>
    </row>
    <row r="108" spans="2:24" ht="15" customHeight="1" x14ac:dyDescent="0.2">
      <c r="B108" s="57">
        <v>88</v>
      </c>
      <c r="C108" s="55" t="s">
        <v>174</v>
      </c>
      <c r="D108" s="52">
        <f>T108-E108</f>
        <v>40</v>
      </c>
      <c r="E108" s="58">
        <v>1985</v>
      </c>
      <c r="F108" s="84" t="s">
        <v>8</v>
      </c>
      <c r="G108" s="87">
        <v>1.52777777777778E-2</v>
      </c>
      <c r="H108" s="87">
        <v>2.071759259259259E-2</v>
      </c>
      <c r="I108" s="88">
        <f>H108-G108</f>
        <v>5.4398148148147897E-3</v>
      </c>
      <c r="J108" s="82"/>
      <c r="K108" s="87">
        <v>2.6053240740740738E-2</v>
      </c>
      <c r="L108" s="88">
        <f>K108-I108</f>
        <v>2.0613425925925948E-2</v>
      </c>
      <c r="M108" s="82"/>
      <c r="N108" s="87"/>
      <c r="O108" s="88"/>
      <c r="P108" s="87">
        <v>2.6053240740740738E-2</v>
      </c>
      <c r="Q108" s="88"/>
      <c r="R108" s="91">
        <v>2</v>
      </c>
      <c r="S108" s="40">
        <v>2</v>
      </c>
      <c r="T108" s="48">
        <v>2025</v>
      </c>
      <c r="U108" s="74">
        <f>IF($U$3-E108&gt;=31,VLOOKUP($U$3-E108,[1]Коэффициенты!$A$2:$B$46,2,),1)</f>
        <v>1.0343800000000001</v>
      </c>
      <c r="W108" s="87">
        <v>1.64930555555555E-2</v>
      </c>
      <c r="X108" s="1" t="s">
        <v>74</v>
      </c>
    </row>
    <row r="109" spans="2:24" s="33" customFormat="1" ht="15" customHeight="1" x14ac:dyDescent="0.2">
      <c r="B109" s="57">
        <v>87</v>
      </c>
      <c r="C109" s="55" t="s">
        <v>146</v>
      </c>
      <c r="D109" s="52">
        <f>T109-E109</f>
        <v>50</v>
      </c>
      <c r="E109" s="61">
        <v>1975</v>
      </c>
      <c r="F109" s="79" t="s">
        <v>11</v>
      </c>
      <c r="G109" s="87">
        <v>1.51041666666667E-2</v>
      </c>
      <c r="H109" s="87">
        <v>2.0775462962962964E-2</v>
      </c>
      <c r="I109" s="88">
        <f>H109-G109</f>
        <v>5.6712962962962646E-3</v>
      </c>
      <c r="J109" s="82"/>
      <c r="K109" s="87">
        <v>2.6377314814814815E-2</v>
      </c>
      <c r="L109" s="88">
        <f>K109-I109</f>
        <v>2.0706018518518551E-2</v>
      </c>
      <c r="M109" s="82"/>
      <c r="N109" s="87"/>
      <c r="O109" s="88"/>
      <c r="P109" s="87">
        <v>2.6377314814814815E-2</v>
      </c>
      <c r="Q109" s="88"/>
      <c r="R109" s="91">
        <v>1</v>
      </c>
      <c r="S109" s="40">
        <v>3</v>
      </c>
      <c r="T109" s="48">
        <v>2025</v>
      </c>
      <c r="U109" s="74">
        <f>IF($U$3-E109&gt;=31,VLOOKUP($U$3-E109,[1]Коэффициенты!$A$2:$B$46,2,),1)</f>
        <v>1.11287</v>
      </c>
      <c r="W109" s="87">
        <v>1.6666666666666701E-2</v>
      </c>
    </row>
    <row r="110" spans="2:24" s="33" customFormat="1" ht="15" customHeight="1" x14ac:dyDescent="0.2">
      <c r="B110" s="122">
        <v>153</v>
      </c>
      <c r="C110" s="55" t="s">
        <v>147</v>
      </c>
      <c r="D110" s="52">
        <f>T110-E110</f>
        <v>45</v>
      </c>
      <c r="E110" s="58">
        <v>1980</v>
      </c>
      <c r="F110" s="84" t="s">
        <v>8</v>
      </c>
      <c r="G110" s="87">
        <v>1.52777777777778E-2</v>
      </c>
      <c r="H110" s="87">
        <v>2.1030092592592597E-2</v>
      </c>
      <c r="I110" s="88">
        <f>H110-G110</f>
        <v>5.7523148148147969E-3</v>
      </c>
      <c r="J110" s="82"/>
      <c r="K110" s="87">
        <v>2.6979166666666669E-2</v>
      </c>
      <c r="L110" s="88">
        <f>K110-I110</f>
        <v>2.1226851851851872E-2</v>
      </c>
      <c r="M110" s="82"/>
      <c r="N110" s="87"/>
      <c r="O110" s="88"/>
      <c r="P110" s="87">
        <v>2.6979166666666669E-2</v>
      </c>
      <c r="Q110" s="88"/>
      <c r="R110" s="91">
        <f>P110/U110</f>
        <v>2.526233816497497E-2</v>
      </c>
      <c r="S110" s="40">
        <v>4</v>
      </c>
      <c r="T110" s="48">
        <v>2025</v>
      </c>
      <c r="U110" s="74">
        <f>IF($U$3-E110&gt;=31,VLOOKUP($U$3-E110,[1]Коэффициенты!$A$2:$B$46,2,),1)</f>
        <v>1.06796</v>
      </c>
      <c r="W110" s="87">
        <v>1.6666666666666701E-2</v>
      </c>
    </row>
    <row r="111" spans="2:24" ht="15" customHeight="1" x14ac:dyDescent="0.2">
      <c r="B111" s="57">
        <v>89</v>
      </c>
      <c r="C111" s="55" t="s">
        <v>148</v>
      </c>
      <c r="D111" s="52">
        <f>T111-E111</f>
        <v>41</v>
      </c>
      <c r="E111" s="58">
        <v>1984</v>
      </c>
      <c r="F111" s="84" t="s">
        <v>8</v>
      </c>
      <c r="G111" s="87">
        <v>1.54513888888889E-2</v>
      </c>
      <c r="H111" s="87" t="s">
        <v>169</v>
      </c>
      <c r="I111" s="88" t="e">
        <f>H111-G111</f>
        <v>#VALUE!</v>
      </c>
      <c r="J111" s="35"/>
      <c r="K111" s="87" t="s">
        <v>169</v>
      </c>
      <c r="L111" s="88" t="e">
        <f>K111-I111</f>
        <v>#VALUE!</v>
      </c>
      <c r="M111" s="36"/>
      <c r="N111" s="93"/>
      <c r="O111" s="94" t="e">
        <f>N111-#REF!</f>
        <v>#REF!</v>
      </c>
      <c r="P111" s="90" t="e">
        <f>K111-G111</f>
        <v>#VALUE!</v>
      </c>
      <c r="Q111" s="88"/>
      <c r="R111" s="91" t="e">
        <f>P111/U111</f>
        <v>#VALUE!</v>
      </c>
      <c r="S111" s="40"/>
      <c r="T111" s="48">
        <v>2025</v>
      </c>
      <c r="U111" s="74">
        <f>IF($U$3-E111&gt;=31,VLOOKUP($U$3-E111,[1]Коэффициенты!$A$2:$B$46,2,),1)</f>
        <v>1.0401899999999999</v>
      </c>
      <c r="W111" s="87">
        <v>1.6840277777777801E-2</v>
      </c>
    </row>
    <row r="112" spans="2:24" ht="15" customHeight="1" x14ac:dyDescent="0.2">
      <c r="B112" s="57"/>
      <c r="C112" s="126" t="s">
        <v>34</v>
      </c>
      <c r="D112" s="126"/>
      <c r="E112" s="126"/>
      <c r="F112" s="12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44"/>
      <c r="T112" s="48">
        <v>2025</v>
      </c>
      <c r="U112" s="74"/>
      <c r="W112" s="87">
        <v>1.7013888888888901E-2</v>
      </c>
    </row>
    <row r="113" spans="1:23" ht="15" customHeight="1" thickBot="1" x14ac:dyDescent="0.25">
      <c r="B113" s="57">
        <v>90</v>
      </c>
      <c r="C113" s="55" t="s">
        <v>47</v>
      </c>
      <c r="D113" s="52">
        <f>T113-E113</f>
        <v>71</v>
      </c>
      <c r="E113" s="61">
        <v>1954</v>
      </c>
      <c r="F113" s="85" t="s">
        <v>86</v>
      </c>
      <c r="G113" s="87">
        <v>1.5625E-2</v>
      </c>
      <c r="H113" s="87" t="s">
        <v>169</v>
      </c>
      <c r="I113" s="88" t="e">
        <f>H113-G113</f>
        <v>#VALUE!</v>
      </c>
      <c r="J113" s="35"/>
      <c r="K113" s="87" t="s">
        <v>169</v>
      </c>
      <c r="L113" s="88" t="e">
        <f>K113-I113</f>
        <v>#VALUE!</v>
      </c>
      <c r="M113" s="36"/>
      <c r="N113" s="93"/>
      <c r="O113" s="94" t="e">
        <f>N113-#REF!</f>
        <v>#REF!</v>
      </c>
      <c r="P113" s="90" t="e">
        <f>K113-G113</f>
        <v>#VALUE!</v>
      </c>
      <c r="Q113" s="88"/>
      <c r="R113" s="91" t="e">
        <f>P113/U113</f>
        <v>#VALUE!</v>
      </c>
      <c r="S113" s="40"/>
      <c r="T113" s="48">
        <v>2025</v>
      </c>
      <c r="U113" s="74">
        <f>IF($U$3-E113&gt;=31,VLOOKUP($U$3-E113,[1]Коэффициенты!$A$2:$B$46,2,),1)</f>
        <v>1.4252</v>
      </c>
      <c r="W113" s="87">
        <v>1.7187500000000001E-2</v>
      </c>
    </row>
    <row r="114" spans="1:23" s="33" customFormat="1" ht="15" customHeight="1" thickBot="1" x14ac:dyDescent="0.25">
      <c r="B114" s="57"/>
      <c r="C114" s="101" t="s">
        <v>108</v>
      </c>
      <c r="D114" s="104"/>
      <c r="E114" s="53"/>
      <c r="F114" s="97"/>
      <c r="G114" s="97"/>
      <c r="H114" s="97"/>
      <c r="I114" s="97"/>
      <c r="J114" s="97"/>
      <c r="K114" s="97"/>
      <c r="L114" s="97"/>
      <c r="M114" s="97"/>
      <c r="N114" s="98"/>
      <c r="O114" s="99"/>
      <c r="P114" s="99"/>
      <c r="Q114" s="99"/>
      <c r="R114" s="100"/>
      <c r="S114" s="44"/>
      <c r="T114" s="48"/>
      <c r="U114" s="74"/>
      <c r="W114" s="87">
        <v>1.7361111111111101E-2</v>
      </c>
    </row>
    <row r="115" spans="1:23" s="33" customFormat="1" ht="30" customHeight="1" x14ac:dyDescent="0.2">
      <c r="B115" s="67" t="s">
        <v>0</v>
      </c>
      <c r="C115" s="72" t="s">
        <v>1</v>
      </c>
      <c r="D115" s="103" t="s">
        <v>21</v>
      </c>
      <c r="E115" s="103" t="s">
        <v>5</v>
      </c>
      <c r="F115" s="72" t="s">
        <v>4</v>
      </c>
      <c r="G115" s="41" t="s">
        <v>2</v>
      </c>
      <c r="H115" s="41"/>
      <c r="I115" s="42" t="s">
        <v>105</v>
      </c>
      <c r="J115" s="69" t="s">
        <v>6</v>
      </c>
      <c r="K115" s="41" t="s">
        <v>3</v>
      </c>
      <c r="L115" s="42" t="s">
        <v>109</v>
      </c>
      <c r="M115" s="69" t="s">
        <v>6</v>
      </c>
      <c r="N115" s="41" t="s">
        <v>3</v>
      </c>
      <c r="O115" s="42" t="s">
        <v>113</v>
      </c>
      <c r="P115" s="42" t="s">
        <v>110</v>
      </c>
      <c r="Q115" s="69" t="s">
        <v>6</v>
      </c>
      <c r="R115" s="70" t="s">
        <v>16</v>
      </c>
      <c r="S115" s="71"/>
      <c r="T115" s="73"/>
      <c r="U115" s="74"/>
      <c r="W115" s="87">
        <v>1.7534722222222202E-2</v>
      </c>
    </row>
    <row r="116" spans="1:23" ht="15" customHeight="1" x14ac:dyDescent="0.2">
      <c r="B116" s="57"/>
      <c r="C116" s="125" t="s">
        <v>35</v>
      </c>
      <c r="D116" s="125"/>
      <c r="E116" s="125"/>
      <c r="F116" s="125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9"/>
      <c r="T116" s="45">
        <v>2025</v>
      </c>
      <c r="U116" s="75" t="e">
        <f>IF($U$3-E116&gt;=31,VLOOKUP($U$3-E116,[1]Коэффициенты!$A$2:$B$46,2,),1)</f>
        <v>#N/A</v>
      </c>
      <c r="W116" s="87">
        <v>1.7708333333333302E-2</v>
      </c>
    </row>
    <row r="117" spans="1:23" ht="15" customHeight="1" x14ac:dyDescent="0.2">
      <c r="B117" s="120">
        <v>101</v>
      </c>
      <c r="C117" s="65" t="s">
        <v>79</v>
      </c>
      <c r="D117" s="65"/>
      <c r="E117" s="66">
        <v>2007</v>
      </c>
      <c r="F117" s="79" t="s">
        <v>12</v>
      </c>
      <c r="G117" s="87">
        <v>1.8055555555555498E-2</v>
      </c>
      <c r="H117" s="87">
        <v>2.1724537037037039E-2</v>
      </c>
      <c r="I117" s="88">
        <f>H117-G117</f>
        <v>3.6689814814815404E-3</v>
      </c>
      <c r="J117" s="35"/>
      <c r="K117" s="87">
        <v>2.5405092592592594E-2</v>
      </c>
      <c r="L117" s="88">
        <f>K117-H117</f>
        <v>3.680555555555555E-3</v>
      </c>
      <c r="M117" s="35"/>
      <c r="N117" s="87">
        <v>2.9074074074074075E-2</v>
      </c>
      <c r="O117" s="88">
        <f>N117-K117</f>
        <v>3.6689814814814814E-3</v>
      </c>
      <c r="P117" s="90">
        <f>N117-G117</f>
        <v>1.1018518518518577E-2</v>
      </c>
      <c r="Q117" s="88"/>
      <c r="R117" s="92">
        <f>O117/U117</f>
        <v>3.6689814814814814E-3</v>
      </c>
      <c r="S117" s="40">
        <v>1</v>
      </c>
      <c r="T117" s="45">
        <v>2025</v>
      </c>
      <c r="U117" s="75">
        <f>IF($U$3-E117&gt;=31,VLOOKUP($U$3-E117,[1]Коэффициенты!$A$2:$B$46,2,),1)</f>
        <v>1</v>
      </c>
      <c r="W117" s="87">
        <v>1.7881944444444402E-2</v>
      </c>
    </row>
    <row r="118" spans="1:23" ht="15" customHeight="1" x14ac:dyDescent="0.2">
      <c r="B118" s="120">
        <v>102</v>
      </c>
      <c r="C118" s="65" t="s">
        <v>70</v>
      </c>
      <c r="D118" s="65"/>
      <c r="E118" s="66">
        <v>2007</v>
      </c>
      <c r="F118" s="79" t="s">
        <v>12</v>
      </c>
      <c r="G118" s="87">
        <v>1.7708333333333302E-2</v>
      </c>
      <c r="H118" s="87">
        <v>2.1898148148148149E-2</v>
      </c>
      <c r="I118" s="88">
        <f>H118-G118</f>
        <v>4.1898148148148476E-3</v>
      </c>
      <c r="J118" s="35"/>
      <c r="K118" s="87">
        <v>2.6041666666666668E-2</v>
      </c>
      <c r="L118" s="88">
        <f>K118-H118</f>
        <v>4.1435185185185186E-3</v>
      </c>
      <c r="M118" s="35"/>
      <c r="N118" s="87">
        <v>3.0266203703703708E-2</v>
      </c>
      <c r="O118" s="88">
        <f>N118-K118</f>
        <v>4.2245370370370405E-3</v>
      </c>
      <c r="P118" s="90">
        <f>N118-G118</f>
        <v>1.2557870370370407E-2</v>
      </c>
      <c r="Q118" s="88"/>
      <c r="R118" s="92">
        <f>O118/U118</f>
        <v>4.2245370370370405E-3</v>
      </c>
      <c r="S118" s="40">
        <v>2</v>
      </c>
      <c r="T118" s="45">
        <v>2025</v>
      </c>
      <c r="U118" s="75">
        <f>IF($U$3-E118&gt;=31,VLOOKUP($U$3-E118,[1]Коэффициенты!$A$2:$B$46,2,),1)</f>
        <v>1</v>
      </c>
      <c r="W118" s="87">
        <v>1.8055555555555498E-2</v>
      </c>
    </row>
    <row r="119" spans="1:23" ht="15" customHeight="1" x14ac:dyDescent="0.2">
      <c r="B119" s="120">
        <v>103</v>
      </c>
      <c r="C119" s="65" t="s">
        <v>99</v>
      </c>
      <c r="D119" s="65"/>
      <c r="E119" s="66">
        <v>2008</v>
      </c>
      <c r="F119" s="79" t="s">
        <v>11</v>
      </c>
      <c r="G119" s="87">
        <v>1.7534722222222202E-2</v>
      </c>
      <c r="H119" s="87">
        <v>2.2118055555555557E-2</v>
      </c>
      <c r="I119" s="88">
        <f>H119-G119</f>
        <v>4.5833333333333559E-3</v>
      </c>
      <c r="J119" s="35"/>
      <c r="K119" s="87">
        <v>2.7083333333333334E-2</v>
      </c>
      <c r="L119" s="88">
        <f>K119-H119</f>
        <v>4.9652777777777768E-3</v>
      </c>
      <c r="M119" s="35"/>
      <c r="N119" s="87">
        <v>3.1898148148148148E-2</v>
      </c>
      <c r="O119" s="88">
        <f>N119-K119</f>
        <v>4.8148148148148134E-3</v>
      </c>
      <c r="P119" s="90">
        <f>N119-G119</f>
        <v>1.4363425925925946E-2</v>
      </c>
      <c r="Q119" s="88"/>
      <c r="R119" s="92"/>
      <c r="S119" s="40">
        <v>3</v>
      </c>
      <c r="T119" s="45"/>
      <c r="U119" s="75"/>
      <c r="W119" s="87">
        <v>1.8229166666666699E-2</v>
      </c>
    </row>
    <row r="120" spans="1:23" s="33" customFormat="1" ht="15" customHeight="1" x14ac:dyDescent="0.2">
      <c r="B120" s="120">
        <v>104</v>
      </c>
      <c r="C120" s="65" t="s">
        <v>124</v>
      </c>
      <c r="D120" s="65"/>
      <c r="E120" s="66">
        <v>2008</v>
      </c>
      <c r="F120" s="79" t="s">
        <v>11</v>
      </c>
      <c r="G120" s="87">
        <v>1.7881944444444402E-2</v>
      </c>
      <c r="H120" s="87">
        <v>2.2430555555555554E-2</v>
      </c>
      <c r="I120" s="88">
        <f>H120-G120</f>
        <v>4.5486111111111525E-3</v>
      </c>
      <c r="J120" s="35"/>
      <c r="K120" s="87">
        <v>2.7442129629629632E-2</v>
      </c>
      <c r="L120" s="88">
        <f>K120-H120</f>
        <v>5.011574074074078E-3</v>
      </c>
      <c r="M120" s="35"/>
      <c r="N120" s="87">
        <v>3.260416666666667E-2</v>
      </c>
      <c r="O120" s="88">
        <f>N120-K120</f>
        <v>5.1620370370370379E-3</v>
      </c>
      <c r="P120" s="90">
        <f>N120-G120</f>
        <v>1.4722222222222268E-2</v>
      </c>
      <c r="Q120" s="88"/>
      <c r="R120" s="92"/>
      <c r="S120" s="40">
        <v>4</v>
      </c>
      <c r="T120" s="45"/>
      <c r="U120" s="75"/>
      <c r="W120" s="87">
        <v>1.8402777777777799E-2</v>
      </c>
    </row>
    <row r="121" spans="1:23" ht="15" customHeight="1" x14ac:dyDescent="0.2">
      <c r="B121" s="120">
        <v>105</v>
      </c>
      <c r="C121" s="65" t="s">
        <v>153</v>
      </c>
      <c r="D121" s="65"/>
      <c r="E121" s="66">
        <v>2007</v>
      </c>
      <c r="F121" s="79" t="s">
        <v>12</v>
      </c>
      <c r="G121" s="87">
        <v>1.8229166666666699E-2</v>
      </c>
      <c r="H121" s="87" t="s">
        <v>169</v>
      </c>
      <c r="I121" s="88" t="e">
        <f>H121-G121</f>
        <v>#VALUE!</v>
      </c>
      <c r="J121" s="35"/>
      <c r="K121" s="87" t="s">
        <v>169</v>
      </c>
      <c r="L121" s="88" t="e">
        <f>K121-H121</f>
        <v>#VALUE!</v>
      </c>
      <c r="M121" s="35"/>
      <c r="N121" s="87" t="s">
        <v>169</v>
      </c>
      <c r="O121" s="88" t="e">
        <f>N121-K121</f>
        <v>#VALUE!</v>
      </c>
      <c r="P121" s="90" t="e">
        <f>N121-G121</f>
        <v>#VALUE!</v>
      </c>
      <c r="Q121" s="88"/>
      <c r="R121" s="92"/>
      <c r="S121" s="40"/>
      <c r="T121" s="56"/>
      <c r="U121" s="75"/>
      <c r="W121" s="87">
        <v>1.8576388888888899E-2</v>
      </c>
    </row>
    <row r="122" spans="1:23" ht="15" customHeight="1" x14ac:dyDescent="0.2">
      <c r="B122" s="57"/>
      <c r="C122" s="126" t="s">
        <v>41</v>
      </c>
      <c r="D122" s="126"/>
      <c r="E122" s="126"/>
      <c r="F122" s="12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40"/>
      <c r="T122" s="48">
        <v>2025</v>
      </c>
      <c r="U122" s="74"/>
      <c r="W122" s="87">
        <v>1.8749999999999999E-2</v>
      </c>
    </row>
    <row r="123" spans="1:23" ht="15" customHeight="1" x14ac:dyDescent="0.2">
      <c r="A123" s="115"/>
      <c r="B123" s="120">
        <v>106</v>
      </c>
      <c r="C123" s="55" t="s">
        <v>116</v>
      </c>
      <c r="D123" s="52">
        <f t="shared" ref="D123:D134" si="50">T123-E123</f>
        <v>45</v>
      </c>
      <c r="E123" s="61">
        <v>1980</v>
      </c>
      <c r="F123" s="121" t="s">
        <v>96</v>
      </c>
      <c r="G123" s="87">
        <v>1.9097222222222199E-2</v>
      </c>
      <c r="H123" s="87">
        <v>2.344907407407407E-2</v>
      </c>
      <c r="I123" s="88">
        <f t="shared" ref="I123:I134" si="51">H123-G123</f>
        <v>4.3518518518518706E-3</v>
      </c>
      <c r="J123" s="35"/>
      <c r="K123" s="87">
        <v>2.7592592592592596E-2</v>
      </c>
      <c r="L123" s="88">
        <f t="shared" ref="L123:L134" si="52">K123-H123</f>
        <v>4.1435185185185255E-3</v>
      </c>
      <c r="M123" s="35"/>
      <c r="N123" s="87">
        <v>3.1793981481481479E-2</v>
      </c>
      <c r="O123" s="88">
        <f t="shared" ref="O123:O134" si="53">N123-K123</f>
        <v>4.201388888888883E-3</v>
      </c>
      <c r="P123" s="90">
        <f t="shared" ref="P123:P134" si="54">N123-G123</f>
        <v>1.2696759259259279E-2</v>
      </c>
      <c r="Q123" s="88"/>
      <c r="R123" s="91">
        <f t="shared" ref="R123:R134" si="55">P123/U123</f>
        <v>1.1888796639630023E-2</v>
      </c>
      <c r="S123" s="40">
        <v>1</v>
      </c>
      <c r="T123" s="48">
        <v>2025</v>
      </c>
      <c r="U123" s="74">
        <f>IF($U$3-E123&gt;=31,VLOOKUP($U$3-E123,[1]Коэффициенты!$A$2:$B$46,2,),1)</f>
        <v>1.06796</v>
      </c>
      <c r="W123" s="87">
        <v>1.8923611111111099E-2</v>
      </c>
    </row>
    <row r="124" spans="1:23" ht="15" customHeight="1" x14ac:dyDescent="0.2">
      <c r="A124" s="115"/>
      <c r="B124" s="120">
        <v>107</v>
      </c>
      <c r="C124" s="55" t="s">
        <v>84</v>
      </c>
      <c r="D124" s="52">
        <f t="shared" si="50"/>
        <v>50</v>
      </c>
      <c r="E124" s="61">
        <v>1975</v>
      </c>
      <c r="F124" s="55" t="s">
        <v>8</v>
      </c>
      <c r="G124" s="87">
        <v>1.9965277777777801E-2</v>
      </c>
      <c r="H124" s="87">
        <v>2.4340277777777777E-2</v>
      </c>
      <c r="I124" s="88">
        <f t="shared" si="51"/>
        <v>4.3749999999999761E-3</v>
      </c>
      <c r="J124" s="35"/>
      <c r="K124" s="87">
        <v>2.8703703703703703E-2</v>
      </c>
      <c r="L124" s="88">
        <f t="shared" si="52"/>
        <v>4.3634259259259268E-3</v>
      </c>
      <c r="M124" s="36"/>
      <c r="N124" s="87">
        <v>3.3298611111111112E-2</v>
      </c>
      <c r="O124" s="88">
        <f t="shared" si="53"/>
        <v>4.5949074074074087E-3</v>
      </c>
      <c r="P124" s="90">
        <f t="shared" si="54"/>
        <v>1.3333333333333312E-2</v>
      </c>
      <c r="Q124" s="88"/>
      <c r="R124" s="91">
        <f t="shared" si="55"/>
        <v>1.1981034023141348E-2</v>
      </c>
      <c r="S124" s="40">
        <v>2</v>
      </c>
      <c r="T124" s="48">
        <v>2025</v>
      </c>
      <c r="U124" s="74">
        <f>IF($U$3-E124&gt;=31,VLOOKUP($U$3-E124,[1]Коэффициенты!$A$2:$B$46,2,),1)</f>
        <v>1.11287</v>
      </c>
      <c r="W124" s="87">
        <v>1.9097222222222199E-2</v>
      </c>
    </row>
    <row r="125" spans="1:23" ht="15" customHeight="1" x14ac:dyDescent="0.2">
      <c r="A125" s="115"/>
      <c r="B125" s="120">
        <v>108</v>
      </c>
      <c r="C125" s="55" t="s">
        <v>120</v>
      </c>
      <c r="D125" s="52">
        <f t="shared" si="50"/>
        <v>45</v>
      </c>
      <c r="E125" s="61">
        <v>1980</v>
      </c>
      <c r="F125" s="55" t="s">
        <v>85</v>
      </c>
      <c r="G125" s="87">
        <v>1.8402777777777799E-2</v>
      </c>
      <c r="H125" s="87">
        <v>2.2847222222222224E-2</v>
      </c>
      <c r="I125" s="88">
        <f t="shared" si="51"/>
        <v>4.4444444444444245E-3</v>
      </c>
      <c r="J125" s="35"/>
      <c r="K125" s="87">
        <v>2.7164351851851853E-2</v>
      </c>
      <c r="L125" s="88">
        <f t="shared" si="52"/>
        <v>4.3171296296296291E-3</v>
      </c>
      <c r="M125" s="36"/>
      <c r="N125" s="87">
        <v>3.142361111111111E-2</v>
      </c>
      <c r="O125" s="88">
        <f t="shared" si="53"/>
        <v>4.2592592592592578E-3</v>
      </c>
      <c r="P125" s="90">
        <f t="shared" si="54"/>
        <v>1.3020833333333311E-2</v>
      </c>
      <c r="Q125" s="88"/>
      <c r="R125" s="91">
        <f t="shared" si="55"/>
        <v>1.2192248149119173E-2</v>
      </c>
      <c r="S125" s="40">
        <v>3</v>
      </c>
      <c r="T125" s="48">
        <v>2025</v>
      </c>
      <c r="U125" s="74">
        <f>IF($U$3-E125&gt;=31,VLOOKUP($U$3-E125,[1]Коэффициенты!$A$2:$B$46,2,),1)</f>
        <v>1.06796</v>
      </c>
      <c r="W125" s="87">
        <v>1.92708333333333E-2</v>
      </c>
    </row>
    <row r="126" spans="1:23" ht="15" customHeight="1" x14ac:dyDescent="0.2">
      <c r="A126" s="115"/>
      <c r="B126" s="120">
        <v>109</v>
      </c>
      <c r="C126" s="55" t="s">
        <v>42</v>
      </c>
      <c r="D126" s="52">
        <f t="shared" si="50"/>
        <v>45</v>
      </c>
      <c r="E126" s="61">
        <v>1980</v>
      </c>
      <c r="F126" s="55" t="s">
        <v>9</v>
      </c>
      <c r="G126" s="87">
        <v>1.92708333333333E-2</v>
      </c>
      <c r="H126" s="87">
        <v>2.3865740740740743E-2</v>
      </c>
      <c r="I126" s="88">
        <f t="shared" si="51"/>
        <v>4.5949074074074434E-3</v>
      </c>
      <c r="J126" s="35"/>
      <c r="K126" s="87">
        <v>2.8298611111111111E-2</v>
      </c>
      <c r="L126" s="88">
        <f t="shared" si="52"/>
        <v>4.4328703703703683E-3</v>
      </c>
      <c r="M126" s="35"/>
      <c r="N126" s="87">
        <v>3.290509259259259E-2</v>
      </c>
      <c r="O126" s="88">
        <f t="shared" si="53"/>
        <v>4.6064814814814788E-3</v>
      </c>
      <c r="P126" s="90">
        <f t="shared" si="54"/>
        <v>1.363425925925929E-2</v>
      </c>
      <c r="Q126" s="88"/>
      <c r="R126" s="91">
        <f t="shared" si="55"/>
        <v>1.2766638506366616E-2</v>
      </c>
      <c r="S126" s="40">
        <v>4</v>
      </c>
      <c r="T126" s="48">
        <v>2025</v>
      </c>
      <c r="U126" s="74">
        <f>IF($U$3-E126&gt;=31,VLOOKUP($U$3-E126,[1]Коэффициенты!$A$2:$B$46,2,),1)</f>
        <v>1.06796</v>
      </c>
      <c r="W126" s="87">
        <v>1.94444444444444E-2</v>
      </c>
    </row>
    <row r="127" spans="1:23" ht="15" customHeight="1" x14ac:dyDescent="0.2">
      <c r="A127" s="115"/>
      <c r="B127" s="120">
        <v>110</v>
      </c>
      <c r="C127" s="55" t="s">
        <v>48</v>
      </c>
      <c r="D127" s="52">
        <f t="shared" si="50"/>
        <v>47</v>
      </c>
      <c r="E127" s="61">
        <v>1978</v>
      </c>
      <c r="F127" s="55" t="s">
        <v>8</v>
      </c>
      <c r="G127" s="87">
        <v>2.0312500000000001E-2</v>
      </c>
      <c r="H127" s="87">
        <v>2.476851851851852E-2</v>
      </c>
      <c r="I127" s="88">
        <f t="shared" si="51"/>
        <v>4.4560185185185189E-3</v>
      </c>
      <c r="J127" s="35"/>
      <c r="K127" s="87">
        <v>2.943287037037037E-2</v>
      </c>
      <c r="L127" s="88">
        <f t="shared" si="52"/>
        <v>4.6643518518518501E-3</v>
      </c>
      <c r="M127" s="36"/>
      <c r="N127" s="87">
        <v>3.4409722222222223E-2</v>
      </c>
      <c r="O127" s="88">
        <f t="shared" si="53"/>
        <v>4.9768518518518538E-3</v>
      </c>
      <c r="P127" s="90">
        <f t="shared" si="54"/>
        <v>1.4097222222222223E-2</v>
      </c>
      <c r="Q127" s="88"/>
      <c r="R127" s="91">
        <f t="shared" si="55"/>
        <v>1.2998102661191842E-2</v>
      </c>
      <c r="S127" s="40">
        <v>5</v>
      </c>
      <c r="T127" s="48">
        <v>2025</v>
      </c>
      <c r="U127" s="74">
        <f>IF($U$3-E127&gt;=31,VLOOKUP($U$3-E127,[1]Коэффициенты!$A$2:$B$46,2,),1)</f>
        <v>1.08456</v>
      </c>
      <c r="W127" s="87">
        <v>1.96180555555555E-2</v>
      </c>
    </row>
    <row r="128" spans="1:23" ht="15" customHeight="1" x14ac:dyDescent="0.2">
      <c r="A128" s="115"/>
      <c r="B128" s="120">
        <v>111</v>
      </c>
      <c r="C128" s="55" t="s">
        <v>117</v>
      </c>
      <c r="D128" s="52">
        <f t="shared" si="50"/>
        <v>45</v>
      </c>
      <c r="E128" s="61">
        <v>1980</v>
      </c>
      <c r="F128" s="55" t="s">
        <v>8</v>
      </c>
      <c r="G128" s="87">
        <v>1.8576388888888899E-2</v>
      </c>
      <c r="H128" s="87">
        <v>2.3136574074074077E-2</v>
      </c>
      <c r="I128" s="88">
        <f t="shared" si="51"/>
        <v>4.5601851851851775E-3</v>
      </c>
      <c r="J128" s="35"/>
      <c r="K128" s="87">
        <v>2.78125E-2</v>
      </c>
      <c r="L128" s="88">
        <f t="shared" si="52"/>
        <v>4.6759259259259237E-3</v>
      </c>
      <c r="M128" s="35"/>
      <c r="N128" s="87">
        <v>3.2835648148148149E-2</v>
      </c>
      <c r="O128" s="88">
        <f t="shared" si="53"/>
        <v>5.0231481481481481E-3</v>
      </c>
      <c r="P128" s="90">
        <f t="shared" si="54"/>
        <v>1.4259259259259249E-2</v>
      </c>
      <c r="Q128" s="88"/>
      <c r="R128" s="91">
        <f t="shared" si="55"/>
        <v>1.3351866417524299E-2</v>
      </c>
      <c r="S128" s="40">
        <v>6</v>
      </c>
      <c r="T128" s="48">
        <v>2025</v>
      </c>
      <c r="U128" s="74">
        <f>IF($U$3-E128&gt;=31,VLOOKUP($U$3-E128,[1]Коэффициенты!$A$2:$B$46,2,),1)</f>
        <v>1.06796</v>
      </c>
      <c r="W128" s="87">
        <v>1.97916666666667E-2</v>
      </c>
    </row>
    <row r="129" spans="1:23" s="33" customFormat="1" ht="15" customHeight="1" x14ac:dyDescent="0.2">
      <c r="A129" s="115"/>
      <c r="B129" s="120">
        <v>112</v>
      </c>
      <c r="C129" s="65" t="s">
        <v>149</v>
      </c>
      <c r="D129" s="52">
        <f t="shared" si="50"/>
        <v>53</v>
      </c>
      <c r="E129" s="58">
        <v>1972</v>
      </c>
      <c r="F129" s="55" t="s">
        <v>8</v>
      </c>
      <c r="G129" s="87">
        <v>1.96180555555555E-2</v>
      </c>
      <c r="H129" s="87">
        <v>2.479166666666667E-2</v>
      </c>
      <c r="I129" s="88">
        <f t="shared" si="51"/>
        <v>5.1736111111111704E-3</v>
      </c>
      <c r="J129" s="35"/>
      <c r="K129" s="87">
        <v>2.9988425925925922E-2</v>
      </c>
      <c r="L129" s="88">
        <f t="shared" si="52"/>
        <v>5.1967592592592517E-3</v>
      </c>
      <c r="M129" s="36"/>
      <c r="N129" s="87">
        <v>3.5185185185185187E-2</v>
      </c>
      <c r="O129" s="88">
        <f t="shared" si="53"/>
        <v>5.1967592592592655E-3</v>
      </c>
      <c r="P129" s="90">
        <f t="shared" si="54"/>
        <v>1.5567129629629688E-2</v>
      </c>
      <c r="Q129" s="88"/>
      <c r="R129" s="91">
        <f t="shared" si="55"/>
        <v>1.3592778545845612E-2</v>
      </c>
      <c r="S129" s="40">
        <v>7</v>
      </c>
      <c r="T129" s="48">
        <v>2025</v>
      </c>
      <c r="U129" s="74">
        <f>IF($U$3-E129&gt;=31,VLOOKUP($U$3-E129,[1]Коэффициенты!$A$2:$B$46,2,),1)</f>
        <v>1.1452500000000001</v>
      </c>
      <c r="W129" s="87">
        <v>1.9965277777777801E-2</v>
      </c>
    </row>
    <row r="130" spans="1:23" s="33" customFormat="1" ht="15" customHeight="1" x14ac:dyDescent="0.2">
      <c r="A130" s="115"/>
      <c r="B130" s="120">
        <v>113</v>
      </c>
      <c r="C130" s="55" t="s">
        <v>115</v>
      </c>
      <c r="D130" s="52">
        <f t="shared" si="50"/>
        <v>42</v>
      </c>
      <c r="E130" s="61">
        <v>1983</v>
      </c>
      <c r="F130" s="55" t="s">
        <v>8</v>
      </c>
      <c r="G130" s="87">
        <v>1.8923611111111099E-2</v>
      </c>
      <c r="H130" s="87">
        <v>2.3553240740740739E-2</v>
      </c>
      <c r="I130" s="88">
        <f t="shared" si="51"/>
        <v>4.6296296296296398E-3</v>
      </c>
      <c r="J130" s="35"/>
      <c r="K130" s="87">
        <v>2.8796296296296296E-2</v>
      </c>
      <c r="L130" s="88">
        <f t="shared" si="52"/>
        <v>5.2430555555555564E-3</v>
      </c>
      <c r="M130" s="35"/>
      <c r="N130" s="87">
        <v>3.3865740740740738E-2</v>
      </c>
      <c r="O130" s="88">
        <f t="shared" si="53"/>
        <v>5.0694444444444424E-3</v>
      </c>
      <c r="P130" s="90">
        <f t="shared" si="54"/>
        <v>1.4942129629629639E-2</v>
      </c>
      <c r="Q130" s="88"/>
      <c r="R130" s="91">
        <f t="shared" si="55"/>
        <v>1.4278875846557062E-2</v>
      </c>
      <c r="S130" s="40">
        <v>8</v>
      </c>
      <c r="T130" s="48">
        <v>2025</v>
      </c>
      <c r="U130" s="74">
        <f>IF($U$3-E130&gt;=31,VLOOKUP($U$3-E130,[1]Коэффициенты!$A$2:$B$46,2,),1)</f>
        <v>1.0464500000000001</v>
      </c>
      <c r="W130" s="87">
        <v>2.0138888888888901E-2</v>
      </c>
    </row>
    <row r="131" spans="1:23" s="33" customFormat="1" ht="15" customHeight="1" x14ac:dyDescent="0.2">
      <c r="A131" s="115"/>
      <c r="B131" s="120">
        <v>114</v>
      </c>
      <c r="C131" s="55" t="s">
        <v>118</v>
      </c>
      <c r="D131" s="52">
        <f t="shared" si="50"/>
        <v>49</v>
      </c>
      <c r="E131" s="61">
        <v>1976</v>
      </c>
      <c r="F131" s="55" t="s">
        <v>8</v>
      </c>
      <c r="G131" s="87">
        <v>1.8749999999999999E-2</v>
      </c>
      <c r="H131" s="87" t="s">
        <v>169</v>
      </c>
      <c r="I131" s="88" t="e">
        <f t="shared" si="51"/>
        <v>#VALUE!</v>
      </c>
      <c r="J131" s="35"/>
      <c r="K131" s="87" t="s">
        <v>169</v>
      </c>
      <c r="L131" s="88" t="e">
        <f t="shared" si="52"/>
        <v>#VALUE!</v>
      </c>
      <c r="M131" s="35"/>
      <c r="N131" s="87" t="s">
        <v>169</v>
      </c>
      <c r="O131" s="88" t="e">
        <f t="shared" si="53"/>
        <v>#VALUE!</v>
      </c>
      <c r="P131" s="90" t="e">
        <f t="shared" si="54"/>
        <v>#VALUE!</v>
      </c>
      <c r="Q131" s="88"/>
      <c r="R131" s="91" t="e">
        <f t="shared" si="55"/>
        <v>#VALUE!</v>
      </c>
      <c r="S131" s="40"/>
      <c r="T131" s="48">
        <v>2025</v>
      </c>
      <c r="U131" s="74">
        <f>IF($U$3-E131&gt;=31,VLOOKUP($U$3-E131,[1]Коэффициенты!$A$2:$B$46,2,),1)</f>
        <v>1.1029800000000001</v>
      </c>
      <c r="W131" s="87">
        <v>2.0312500000000001E-2</v>
      </c>
    </row>
    <row r="132" spans="1:23" s="33" customFormat="1" ht="15" customHeight="1" x14ac:dyDescent="0.2">
      <c r="A132" s="115"/>
      <c r="B132" s="120">
        <v>115</v>
      </c>
      <c r="C132" s="65" t="s">
        <v>91</v>
      </c>
      <c r="D132" s="52">
        <f t="shared" si="50"/>
        <v>49</v>
      </c>
      <c r="E132" s="58">
        <v>1976</v>
      </c>
      <c r="F132" s="55" t="s">
        <v>9</v>
      </c>
      <c r="G132" s="87">
        <v>1.94444444444444E-2</v>
      </c>
      <c r="H132" s="87" t="s">
        <v>169</v>
      </c>
      <c r="I132" s="88" t="e">
        <f t="shared" si="51"/>
        <v>#VALUE!</v>
      </c>
      <c r="J132" s="35"/>
      <c r="K132" s="87" t="s">
        <v>169</v>
      </c>
      <c r="L132" s="88" t="e">
        <f t="shared" si="52"/>
        <v>#VALUE!</v>
      </c>
      <c r="M132" s="36"/>
      <c r="N132" s="87" t="s">
        <v>169</v>
      </c>
      <c r="O132" s="88" t="e">
        <f t="shared" si="53"/>
        <v>#VALUE!</v>
      </c>
      <c r="P132" s="90" t="e">
        <f t="shared" si="54"/>
        <v>#VALUE!</v>
      </c>
      <c r="Q132" s="88"/>
      <c r="R132" s="91" t="e">
        <f t="shared" si="55"/>
        <v>#VALUE!</v>
      </c>
      <c r="S132" s="40"/>
      <c r="T132" s="48">
        <v>2025</v>
      </c>
      <c r="U132" s="74">
        <f>IF($U$3-E132&gt;=31,VLOOKUP($U$3-E132,[1]Коэффициенты!$A$2:$B$46,2,),1)</f>
        <v>1.1029800000000001</v>
      </c>
      <c r="W132" s="87">
        <v>2.0486111111111101E-2</v>
      </c>
    </row>
    <row r="133" spans="1:23" s="33" customFormat="1" ht="15" customHeight="1" x14ac:dyDescent="0.2">
      <c r="A133" s="115"/>
      <c r="B133" s="120">
        <v>116</v>
      </c>
      <c r="C133" s="55" t="s">
        <v>36</v>
      </c>
      <c r="D133" s="52">
        <f t="shared" si="50"/>
        <v>53</v>
      </c>
      <c r="E133" s="61">
        <v>1972</v>
      </c>
      <c r="F133" s="55" t="s">
        <v>8</v>
      </c>
      <c r="G133" s="87">
        <v>1.97916666666667E-2</v>
      </c>
      <c r="H133" s="87" t="s">
        <v>169</v>
      </c>
      <c r="I133" s="88" t="e">
        <f t="shared" si="51"/>
        <v>#VALUE!</v>
      </c>
      <c r="J133" s="35"/>
      <c r="K133" s="87" t="s">
        <v>169</v>
      </c>
      <c r="L133" s="88" t="e">
        <f t="shared" si="52"/>
        <v>#VALUE!</v>
      </c>
      <c r="M133" s="36"/>
      <c r="N133" s="87" t="s">
        <v>169</v>
      </c>
      <c r="O133" s="88" t="e">
        <f t="shared" si="53"/>
        <v>#VALUE!</v>
      </c>
      <c r="P133" s="90" t="e">
        <f t="shared" si="54"/>
        <v>#VALUE!</v>
      </c>
      <c r="Q133" s="88"/>
      <c r="R133" s="91" t="e">
        <f t="shared" si="55"/>
        <v>#VALUE!</v>
      </c>
      <c r="S133" s="40"/>
      <c r="T133" s="48">
        <v>2025</v>
      </c>
      <c r="U133" s="74">
        <f>IF($U$3-E133&gt;=31,VLOOKUP($U$3-E133,[1]Коэффициенты!$A$2:$B$46,2,),1)</f>
        <v>1.1452500000000001</v>
      </c>
      <c r="W133" s="87">
        <v>2.0659722222222201E-2</v>
      </c>
    </row>
    <row r="134" spans="1:23" s="33" customFormat="1" ht="15" customHeight="1" x14ac:dyDescent="0.2">
      <c r="A134" s="115"/>
      <c r="B134" s="120">
        <v>117</v>
      </c>
      <c r="C134" s="55" t="s">
        <v>119</v>
      </c>
      <c r="D134" s="52">
        <f t="shared" si="50"/>
        <v>59</v>
      </c>
      <c r="E134" s="61">
        <v>1966</v>
      </c>
      <c r="F134" s="55" t="s">
        <v>9</v>
      </c>
      <c r="G134" s="87">
        <v>2.0138888888888901E-2</v>
      </c>
      <c r="H134" s="87" t="s">
        <v>175</v>
      </c>
      <c r="I134" s="88" t="e">
        <f t="shared" si="51"/>
        <v>#VALUE!</v>
      </c>
      <c r="J134" s="35"/>
      <c r="K134" s="87" t="s">
        <v>175</v>
      </c>
      <c r="L134" s="88" t="e">
        <f t="shared" si="52"/>
        <v>#VALUE!</v>
      </c>
      <c r="M134" s="36"/>
      <c r="N134" s="87" t="s">
        <v>175</v>
      </c>
      <c r="O134" s="88" t="e">
        <f t="shared" si="53"/>
        <v>#VALUE!</v>
      </c>
      <c r="P134" s="90" t="e">
        <f t="shared" si="54"/>
        <v>#VALUE!</v>
      </c>
      <c r="Q134" s="88"/>
      <c r="R134" s="91" t="e">
        <f t="shared" si="55"/>
        <v>#VALUE!</v>
      </c>
      <c r="S134" s="40"/>
      <c r="T134" s="48">
        <v>2025</v>
      </c>
      <c r="U134" s="74">
        <f>IF($U$3-E134&gt;=31,VLOOKUP($U$3-E134,[1]Коэффициенты!$A$2:$B$46,2,),1)</f>
        <v>1.2222599999999999</v>
      </c>
      <c r="W134" s="87">
        <v>2.0833333333333301E-2</v>
      </c>
    </row>
    <row r="135" spans="1:23" ht="15" customHeight="1" x14ac:dyDescent="0.2">
      <c r="B135" s="57"/>
      <c r="C135" s="125" t="s">
        <v>39</v>
      </c>
      <c r="D135" s="125"/>
      <c r="E135" s="125"/>
      <c r="F135" s="125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40"/>
      <c r="T135" s="48">
        <v>2025</v>
      </c>
      <c r="U135" s="74"/>
      <c r="W135" s="87">
        <v>2.1006944444444401E-2</v>
      </c>
    </row>
    <row r="136" spans="1:23" ht="15" customHeight="1" x14ac:dyDescent="0.2">
      <c r="A136" s="116"/>
      <c r="B136" s="120">
        <v>118</v>
      </c>
      <c r="C136" s="43" t="s">
        <v>121</v>
      </c>
      <c r="D136" s="52">
        <f>T136-E136</f>
        <v>29</v>
      </c>
      <c r="E136" s="60">
        <v>1996</v>
      </c>
      <c r="F136" s="85" t="s">
        <v>45</v>
      </c>
      <c r="G136" s="87">
        <v>2.0486111111111101E-2</v>
      </c>
      <c r="H136" s="87">
        <v>2.4236111111111111E-2</v>
      </c>
      <c r="I136" s="88">
        <f>H136-G136</f>
        <v>3.7500000000000103E-3</v>
      </c>
      <c r="J136" s="35"/>
      <c r="K136" s="87">
        <v>2.7962962962962964E-2</v>
      </c>
      <c r="L136" s="88">
        <f>K136-H136</f>
        <v>3.7268518518518527E-3</v>
      </c>
      <c r="M136" s="36"/>
      <c r="N136" s="87">
        <v>3.1851851851851853E-2</v>
      </c>
      <c r="O136" s="88">
        <f>N136-K136</f>
        <v>3.8888888888888896E-3</v>
      </c>
      <c r="P136" s="90">
        <f>N136-G136</f>
        <v>1.1365740740740753E-2</v>
      </c>
      <c r="Q136" s="88"/>
      <c r="R136" s="92">
        <f t="shared" ref="R136:R140" si="56">O136/U136</f>
        <v>3.8888888888888896E-3</v>
      </c>
      <c r="S136" s="40">
        <v>1</v>
      </c>
      <c r="T136" s="45">
        <v>2025</v>
      </c>
      <c r="U136" s="75">
        <f>IF($U$3-E136&gt;=31,VLOOKUP($U$3-E136,[1]Коэффициенты!$A$2:$B$46,2,),1)</f>
        <v>1</v>
      </c>
      <c r="W136" s="87">
        <v>2.1180555555555501E-2</v>
      </c>
    </row>
    <row r="137" spans="1:23" ht="15" customHeight="1" x14ac:dyDescent="0.2">
      <c r="A137" s="116"/>
      <c r="B137" s="120">
        <v>119</v>
      </c>
      <c r="C137" s="43" t="s">
        <v>94</v>
      </c>
      <c r="D137" s="52">
        <f>T137-E137</f>
        <v>28</v>
      </c>
      <c r="E137" s="60">
        <v>1997</v>
      </c>
      <c r="F137" s="84" t="s">
        <v>45</v>
      </c>
      <c r="G137" s="87">
        <v>2.0659722222222201E-2</v>
      </c>
      <c r="H137" s="87">
        <v>2.5138888888888891E-2</v>
      </c>
      <c r="I137" s="88">
        <f>H137-G137</f>
        <v>4.4791666666666903E-3</v>
      </c>
      <c r="J137" s="35"/>
      <c r="K137" s="87">
        <v>2.9502314814814815E-2</v>
      </c>
      <c r="L137" s="88">
        <f>K137-H137</f>
        <v>4.3634259259259234E-3</v>
      </c>
      <c r="M137" s="35"/>
      <c r="N137" s="87">
        <v>3.4097222222222223E-2</v>
      </c>
      <c r="O137" s="88">
        <f>N137-K137</f>
        <v>4.5949074074074087E-3</v>
      </c>
      <c r="P137" s="90">
        <f>N137-G137</f>
        <v>1.3437500000000022E-2</v>
      </c>
      <c r="Q137" s="88"/>
      <c r="R137" s="92">
        <f t="shared" si="56"/>
        <v>4.5949074074074087E-3</v>
      </c>
      <c r="S137" s="40">
        <v>2</v>
      </c>
      <c r="T137" s="45">
        <v>2025</v>
      </c>
      <c r="U137" s="75">
        <f>IF($U$3-E137&gt;=31,VLOOKUP($U$3-E137,[1]Коэффициенты!$A$2:$B$46,2,),1)</f>
        <v>1</v>
      </c>
      <c r="W137" s="87">
        <v>2.1354166666666698E-2</v>
      </c>
    </row>
    <row r="138" spans="1:23" ht="15" customHeight="1" x14ac:dyDescent="0.2">
      <c r="A138" s="116"/>
      <c r="B138" s="120">
        <v>120</v>
      </c>
      <c r="C138" s="43" t="s">
        <v>98</v>
      </c>
      <c r="D138" s="52">
        <f>T138-E138</f>
        <v>27</v>
      </c>
      <c r="E138" s="60">
        <v>1998</v>
      </c>
      <c r="F138" s="79" t="s">
        <v>11</v>
      </c>
      <c r="G138" s="87">
        <v>2.1006944444444401E-2</v>
      </c>
      <c r="H138" s="87">
        <v>2.5520833333333336E-2</v>
      </c>
      <c r="I138" s="88">
        <f>H138-G138</f>
        <v>4.5138888888889353E-3</v>
      </c>
      <c r="J138" s="35"/>
      <c r="K138" s="87">
        <v>3.0810185185185187E-2</v>
      </c>
      <c r="L138" s="88">
        <f>K138-H138</f>
        <v>5.2893518518518506E-3</v>
      </c>
      <c r="M138" s="35"/>
      <c r="N138" s="87">
        <v>3.4699074074074077E-2</v>
      </c>
      <c r="O138" s="88">
        <f>N138-K138</f>
        <v>3.8888888888888896E-3</v>
      </c>
      <c r="P138" s="90">
        <f>N138-G138</f>
        <v>1.3692129629629676E-2</v>
      </c>
      <c r="Q138" s="88"/>
      <c r="R138" s="92">
        <f t="shared" ref="R138" si="57">O138/U138</f>
        <v>3.8888888888888896E-3</v>
      </c>
      <c r="S138" s="40">
        <v>3</v>
      </c>
      <c r="T138" s="45">
        <v>2025</v>
      </c>
      <c r="U138" s="75">
        <f>IF($U$3-E138&gt;=31,VLOOKUP($U$3-E138,[1]Коэффициенты!$A$2:$B$46,2,),1)</f>
        <v>1</v>
      </c>
      <c r="W138" s="87">
        <v>2.1527777777777798E-2</v>
      </c>
    </row>
    <row r="139" spans="1:23" ht="15" customHeight="1" x14ac:dyDescent="0.2">
      <c r="A139" s="116"/>
      <c r="B139" s="120">
        <v>121</v>
      </c>
      <c r="C139" s="43" t="s">
        <v>93</v>
      </c>
      <c r="D139" s="52">
        <f>T139-E139</f>
        <v>29</v>
      </c>
      <c r="E139" s="60">
        <v>1996</v>
      </c>
      <c r="F139" s="85" t="s">
        <v>8</v>
      </c>
      <c r="G139" s="87">
        <v>2.0833333333333301E-2</v>
      </c>
      <c r="H139" s="87">
        <v>2.5578703703703704E-2</v>
      </c>
      <c r="I139" s="88">
        <f>H139-G139</f>
        <v>4.7453703703704032E-3</v>
      </c>
      <c r="J139" s="35"/>
      <c r="K139" s="87">
        <v>3.0555555555555555E-2</v>
      </c>
      <c r="L139" s="88">
        <f>K139-H139</f>
        <v>4.9768518518518504E-3</v>
      </c>
      <c r="M139" s="35"/>
      <c r="N139" s="87">
        <v>3.577546296296296E-2</v>
      </c>
      <c r="O139" s="88">
        <f>N139-K139</f>
        <v>5.2199074074074057E-3</v>
      </c>
      <c r="P139" s="90">
        <f>N139-G139</f>
        <v>1.4942129629629659E-2</v>
      </c>
      <c r="Q139" s="88"/>
      <c r="R139" s="92">
        <f t="shared" si="56"/>
        <v>5.2199074074074057E-3</v>
      </c>
      <c r="S139" s="40">
        <v>4</v>
      </c>
      <c r="T139" s="45">
        <v>2025</v>
      </c>
      <c r="U139" s="77">
        <f>IF($U$3-E139&gt;=31,VLOOKUP($U$3-E139,[1]Коэффициенты!$A$2:$B$46,2,),1)</f>
        <v>1</v>
      </c>
      <c r="W139" s="87">
        <v>2.1701388888888899E-2</v>
      </c>
    </row>
    <row r="140" spans="1:23" ht="15" customHeight="1" x14ac:dyDescent="0.2">
      <c r="A140" s="116"/>
      <c r="B140" s="120">
        <v>122</v>
      </c>
      <c r="C140" s="43" t="s">
        <v>80</v>
      </c>
      <c r="D140" s="52">
        <f>T140-E140</f>
        <v>19</v>
      </c>
      <c r="E140" s="60">
        <v>2006</v>
      </c>
      <c r="F140" s="85" t="s">
        <v>54</v>
      </c>
      <c r="G140" s="87">
        <v>2.1180555555555501E-2</v>
      </c>
      <c r="H140" s="87" t="s">
        <v>169</v>
      </c>
      <c r="I140" s="88" t="e">
        <f>H140-G140</f>
        <v>#VALUE!</v>
      </c>
      <c r="J140" s="35"/>
      <c r="K140" s="87" t="s">
        <v>169</v>
      </c>
      <c r="L140" s="88" t="e">
        <f>K140-H140</f>
        <v>#VALUE!</v>
      </c>
      <c r="M140" s="35"/>
      <c r="N140" s="87" t="s">
        <v>169</v>
      </c>
      <c r="O140" s="88" t="e">
        <f>N140-K140</f>
        <v>#VALUE!</v>
      </c>
      <c r="P140" s="90" t="e">
        <f>N140-G140</f>
        <v>#VALUE!</v>
      </c>
      <c r="Q140" s="88"/>
      <c r="R140" s="92" t="e">
        <f t="shared" si="56"/>
        <v>#VALUE!</v>
      </c>
      <c r="S140" s="40"/>
      <c r="T140" s="45">
        <v>2025</v>
      </c>
      <c r="U140" s="75">
        <f>IF($U$3-E140&gt;=31,VLOOKUP($U$3-E140,[1]Коэффициенты!$A$2:$B$46,2,),1)</f>
        <v>1</v>
      </c>
      <c r="W140" s="87">
        <v>2.1874999999999999E-2</v>
      </c>
    </row>
    <row r="141" spans="1:23" ht="15" customHeight="1" x14ac:dyDescent="0.2">
      <c r="A141" s="116"/>
      <c r="B141" s="120"/>
      <c r="C141" s="126" t="s">
        <v>40</v>
      </c>
      <c r="D141" s="126"/>
      <c r="E141" s="126"/>
      <c r="F141" s="12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40"/>
      <c r="T141" s="48">
        <v>2025</v>
      </c>
      <c r="U141" s="74"/>
      <c r="W141" s="87">
        <v>2.2048611111111099E-2</v>
      </c>
    </row>
    <row r="142" spans="1:23" ht="15" customHeight="1" x14ac:dyDescent="0.2">
      <c r="A142" s="116"/>
      <c r="B142" s="120">
        <v>123</v>
      </c>
      <c r="C142" s="65" t="s">
        <v>51</v>
      </c>
      <c r="D142" s="65">
        <v>40</v>
      </c>
      <c r="E142" s="66">
        <v>1985</v>
      </c>
      <c r="F142" s="79" t="s">
        <v>52</v>
      </c>
      <c r="G142" s="87">
        <v>2.1701388888888899E-2</v>
      </c>
      <c r="H142" s="87">
        <v>2.5416666666666667E-2</v>
      </c>
      <c r="I142" s="88">
        <f>H142-G142</f>
        <v>3.7152777777777687E-3</v>
      </c>
      <c r="J142" s="35"/>
      <c r="K142" s="87">
        <v>2.9108796296296296E-2</v>
      </c>
      <c r="L142" s="88">
        <f>K142-H142</f>
        <v>3.6921296296296285E-3</v>
      </c>
      <c r="M142" s="35"/>
      <c r="N142" s="87">
        <v>3.2986111111111112E-2</v>
      </c>
      <c r="O142" s="88">
        <f>N142-K142</f>
        <v>3.8773148148148161E-3</v>
      </c>
      <c r="P142" s="90">
        <f>N142-G142</f>
        <v>1.1284722222222213E-2</v>
      </c>
      <c r="Q142" s="88"/>
      <c r="R142" s="91">
        <f>P142/U142</f>
        <v>1.0909648506566458E-2</v>
      </c>
      <c r="S142" s="40">
        <v>1</v>
      </c>
      <c r="T142" s="48">
        <v>2025</v>
      </c>
      <c r="U142" s="74">
        <f>IF($U$3-E142&gt;=31,VLOOKUP($U$3-E142,[1]Коэффициенты!$A$2:$B$46,2,),1)</f>
        <v>1.0343800000000001</v>
      </c>
      <c r="W142" s="87">
        <v>2.2222222222222199E-2</v>
      </c>
    </row>
    <row r="143" spans="1:23" ht="15" customHeight="1" x14ac:dyDescent="0.2">
      <c r="A143" s="116"/>
      <c r="B143" s="120">
        <v>124</v>
      </c>
      <c r="C143" s="65" t="s">
        <v>152</v>
      </c>
      <c r="D143" s="65">
        <v>38</v>
      </c>
      <c r="E143" s="66">
        <v>1987</v>
      </c>
      <c r="F143" s="79" t="s">
        <v>45</v>
      </c>
      <c r="G143" s="87">
        <v>2.2048611111111099E-2</v>
      </c>
      <c r="H143" s="87">
        <v>2.642361111111111E-2</v>
      </c>
      <c r="I143" s="88">
        <f>H143-G143</f>
        <v>4.3750000000000108E-3</v>
      </c>
      <c r="J143" s="35"/>
      <c r="K143" s="87">
        <v>3.0902777777777779E-2</v>
      </c>
      <c r="L143" s="88">
        <f>K143-H143</f>
        <v>4.4791666666666695E-3</v>
      </c>
      <c r="M143" s="35"/>
      <c r="N143" s="87">
        <v>3.5520833333333328E-2</v>
      </c>
      <c r="O143" s="88">
        <f>N143-K143</f>
        <v>4.6180555555555489E-3</v>
      </c>
      <c r="P143" s="90">
        <f>N143-G143</f>
        <v>1.3472222222222229E-2</v>
      </c>
      <c r="Q143" s="88"/>
      <c r="R143" s="91">
        <f>P143/U143</f>
        <v>1.3154925421066116E-2</v>
      </c>
      <c r="S143" s="40">
        <v>2</v>
      </c>
      <c r="T143" s="48">
        <v>2025</v>
      </c>
      <c r="U143" s="74">
        <f>IF($U$3-E143&gt;=31,VLOOKUP($U$3-E143,[1]Коэффициенты!$A$2:$B$46,2,),1)</f>
        <v>1.0241199999999999</v>
      </c>
      <c r="W143" s="87">
        <v>2.2395833333333299E-2</v>
      </c>
    </row>
    <row r="144" spans="1:23" ht="15" customHeight="1" x14ac:dyDescent="0.2">
      <c r="A144" s="116"/>
      <c r="B144" s="120">
        <v>125</v>
      </c>
      <c r="C144" s="65" t="s">
        <v>90</v>
      </c>
      <c r="D144" s="65">
        <v>38</v>
      </c>
      <c r="E144" s="66">
        <v>1987</v>
      </c>
      <c r="F144" s="79" t="s">
        <v>45</v>
      </c>
      <c r="G144" s="87">
        <v>2.1354166666666698E-2</v>
      </c>
      <c r="H144" s="87">
        <v>2.5891203703703704E-2</v>
      </c>
      <c r="I144" s="88">
        <f>H144-G144</f>
        <v>4.5370370370370061E-3</v>
      </c>
      <c r="J144" s="35"/>
      <c r="K144" s="87">
        <v>3.0324074074074073E-2</v>
      </c>
      <c r="L144" s="88">
        <f>K144-H144</f>
        <v>4.4328703703703683E-3</v>
      </c>
      <c r="M144" s="36"/>
      <c r="N144" s="87">
        <v>3.4918981481481481E-2</v>
      </c>
      <c r="O144" s="88">
        <f>N144-K144</f>
        <v>4.5949074074074087E-3</v>
      </c>
      <c r="P144" s="90">
        <f>N144-G144</f>
        <v>1.3564814814814783E-2</v>
      </c>
      <c r="Q144" s="88"/>
      <c r="R144" s="91">
        <f>P144/U144</f>
        <v>1.3245337279630107E-2</v>
      </c>
      <c r="S144" s="40">
        <v>3</v>
      </c>
      <c r="T144" s="48">
        <v>2025</v>
      </c>
      <c r="U144" s="74">
        <f>IF($U$3-E144&gt;=31,VLOOKUP($U$3-E144,[1]Коэффициенты!$A$2:$B$46,2,),1)</f>
        <v>1.0241199999999999</v>
      </c>
      <c r="W144" s="87">
        <v>2.2569444444444399E-2</v>
      </c>
    </row>
    <row r="145" spans="1:23" s="33" customFormat="1" ht="15" customHeight="1" x14ac:dyDescent="0.25">
      <c r="A145" s="116"/>
      <c r="B145" s="120">
        <v>126</v>
      </c>
      <c r="C145" s="65" t="s">
        <v>92</v>
      </c>
      <c r="D145" s="65">
        <v>36</v>
      </c>
      <c r="E145" s="66">
        <v>1989</v>
      </c>
      <c r="F145" s="79" t="s">
        <v>8</v>
      </c>
      <c r="G145" s="87">
        <v>2.1874999999999999E-2</v>
      </c>
      <c r="H145" s="87">
        <v>2.6481481481481481E-2</v>
      </c>
      <c r="I145" s="88">
        <f>H145-G145</f>
        <v>4.6064814814814822E-3</v>
      </c>
      <c r="J145" s="35"/>
      <c r="K145" s="87">
        <v>3.1064814814814812E-2</v>
      </c>
      <c r="L145" s="88">
        <f>K145-H145</f>
        <v>4.5833333333333316E-3</v>
      </c>
      <c r="M145" s="35"/>
      <c r="N145" s="87">
        <v>3.5659722222222225E-2</v>
      </c>
      <c r="O145" s="88">
        <f>N145-K145</f>
        <v>4.5949074074074121E-3</v>
      </c>
      <c r="P145" s="90">
        <f>N145-G145</f>
        <v>1.3784722222222226E-2</v>
      </c>
      <c r="Q145" s="88"/>
      <c r="R145" s="91">
        <f>P145/U145</f>
        <v>1.357204822651277E-2</v>
      </c>
      <c r="S145" s="40">
        <v>4</v>
      </c>
      <c r="T145" s="48">
        <v>2025</v>
      </c>
      <c r="U145" s="74">
        <f>IF($U$3-E145&gt;=31,VLOOKUP($U$3-E145,[1]Коэффициенты!$A$2:$B$46,2,),1)</f>
        <v>1.0156700000000001</v>
      </c>
      <c r="W145" s="32"/>
    </row>
    <row r="146" spans="1:23" ht="15" customHeight="1" x14ac:dyDescent="0.25">
      <c r="A146" s="116"/>
      <c r="B146" s="120">
        <v>127</v>
      </c>
      <c r="C146" s="65" t="s">
        <v>150</v>
      </c>
      <c r="D146" s="65">
        <v>38</v>
      </c>
      <c r="E146" s="66">
        <v>1985</v>
      </c>
      <c r="F146" s="79" t="s">
        <v>151</v>
      </c>
      <c r="G146" s="87">
        <v>2.1527777777777798E-2</v>
      </c>
      <c r="H146" s="87" t="s">
        <v>169</v>
      </c>
      <c r="I146" s="88" t="e">
        <f>H146-G146</f>
        <v>#VALUE!</v>
      </c>
      <c r="J146" s="35"/>
      <c r="K146" s="87" t="s">
        <v>169</v>
      </c>
      <c r="L146" s="88" t="e">
        <f>K146-H146</f>
        <v>#VALUE!</v>
      </c>
      <c r="M146" s="35"/>
      <c r="N146" s="87" t="s">
        <v>169</v>
      </c>
      <c r="O146" s="88" t="e">
        <f>N146-K146</f>
        <v>#VALUE!</v>
      </c>
      <c r="P146" s="90" t="e">
        <f>N146-G146</f>
        <v>#VALUE!</v>
      </c>
      <c r="Q146" s="88"/>
      <c r="R146" s="91" t="e">
        <f>P146/U146</f>
        <v>#VALUE!</v>
      </c>
      <c r="S146" s="40"/>
      <c r="T146" s="48">
        <v>2025</v>
      </c>
      <c r="U146" s="74">
        <f>IF($U$3-E146&gt;=31,VLOOKUP($U$3-E146,[1]Коэффициенты!$A$2:$B$46,2,),1)</f>
        <v>1.0343800000000001</v>
      </c>
      <c r="W146" s="32"/>
    </row>
    <row r="147" spans="1:23" s="33" customFormat="1" ht="15" customHeight="1" x14ac:dyDescent="0.25">
      <c r="B147" s="105"/>
      <c r="C147" s="106"/>
      <c r="D147" s="106"/>
      <c r="E147" s="107"/>
      <c r="F147" s="108"/>
      <c r="G147" s="109"/>
      <c r="H147" s="109"/>
      <c r="I147" s="110"/>
      <c r="J147" s="111"/>
      <c r="K147" s="109"/>
      <c r="L147" s="110"/>
      <c r="M147" s="111"/>
      <c r="N147" s="109"/>
      <c r="O147" s="110"/>
      <c r="P147" s="38"/>
      <c r="Q147" s="110"/>
      <c r="R147" s="112"/>
      <c r="S147" s="113"/>
      <c r="T147" s="48"/>
      <c r="U147" s="114"/>
      <c r="W147" s="32"/>
    </row>
    <row r="148" spans="1:23" s="33" customFormat="1" ht="15" customHeight="1" x14ac:dyDescent="0.25">
      <c r="B148" s="105"/>
      <c r="C148" s="106"/>
      <c r="D148" s="106"/>
      <c r="E148" s="107"/>
      <c r="F148" s="108"/>
      <c r="G148" s="109"/>
      <c r="H148" s="109"/>
      <c r="I148" s="110"/>
      <c r="J148" s="111"/>
      <c r="K148" s="109"/>
      <c r="L148" s="110"/>
      <c r="M148" s="111"/>
      <c r="N148" s="109"/>
      <c r="O148" s="110"/>
      <c r="P148" s="38"/>
      <c r="Q148" s="110"/>
      <c r="R148" s="112"/>
      <c r="S148" s="113"/>
      <c r="T148" s="48"/>
      <c r="U148" s="114"/>
      <c r="W148" s="32"/>
    </row>
    <row r="149" spans="1:23" s="33" customFormat="1" ht="15" customHeight="1" x14ac:dyDescent="0.25">
      <c r="B149" s="105"/>
      <c r="C149" s="106"/>
      <c r="D149" s="106"/>
      <c r="E149" s="107"/>
      <c r="F149" s="108"/>
      <c r="G149" s="109"/>
      <c r="H149" s="109"/>
      <c r="I149" s="110"/>
      <c r="J149" s="111"/>
      <c r="K149" s="109"/>
      <c r="L149" s="110"/>
      <c r="M149" s="111"/>
      <c r="N149" s="109"/>
      <c r="O149" s="110"/>
      <c r="P149" s="38"/>
      <c r="Q149" s="110"/>
      <c r="R149" s="112"/>
      <c r="S149" s="113"/>
      <c r="T149" s="48"/>
      <c r="U149" s="114"/>
      <c r="W149" s="32"/>
    </row>
    <row r="150" spans="1:23" ht="15" customHeight="1" x14ac:dyDescent="0.25">
      <c r="B150" s="25"/>
      <c r="C150" s="10" t="s">
        <v>7</v>
      </c>
      <c r="D150" s="10"/>
      <c r="E150" s="10"/>
      <c r="F150" s="11" t="s">
        <v>164</v>
      </c>
      <c r="G150" s="11"/>
      <c r="H150" s="11"/>
      <c r="I150" s="11"/>
      <c r="J150" s="11"/>
      <c r="K150" s="11"/>
      <c r="L150" s="11"/>
      <c r="M150" s="11"/>
      <c r="N150" s="12"/>
      <c r="O150" s="3"/>
      <c r="P150" s="3"/>
      <c r="Q150" s="3"/>
      <c r="R150" s="5"/>
      <c r="S150" s="5"/>
      <c r="T150" s="3"/>
      <c r="W150" s="32"/>
    </row>
    <row r="151" spans="1:23" ht="14.1" customHeight="1" x14ac:dyDescent="0.25">
      <c r="B151" s="25"/>
      <c r="C151" s="13"/>
      <c r="D151" s="13"/>
      <c r="E151" s="13"/>
      <c r="F151" s="14"/>
      <c r="G151" s="14"/>
      <c r="H151" s="14"/>
      <c r="I151" s="14"/>
      <c r="J151" s="14"/>
      <c r="K151" s="14"/>
      <c r="L151" s="14"/>
      <c r="M151" s="14"/>
      <c r="N151" s="15"/>
      <c r="O151" s="16"/>
      <c r="P151" s="16"/>
      <c r="Q151" s="16"/>
      <c r="R151" s="5"/>
      <c r="S151" s="5"/>
      <c r="T151" s="3"/>
      <c r="W151" s="32"/>
    </row>
    <row r="152" spans="1:23" ht="14.45" customHeight="1" x14ac:dyDescent="0.25">
      <c r="B152" s="25"/>
      <c r="C152" s="22"/>
      <c r="D152" s="22"/>
      <c r="E152" s="23"/>
      <c r="F152" s="24"/>
      <c r="G152" s="24"/>
      <c r="H152" s="24"/>
      <c r="I152" s="24"/>
      <c r="J152" s="24"/>
      <c r="K152" s="24"/>
      <c r="L152" s="24"/>
      <c r="M152" s="24"/>
      <c r="N152" s="123"/>
      <c r="O152" s="123"/>
      <c r="P152" s="27"/>
      <c r="Q152" s="27"/>
      <c r="R152" s="5"/>
      <c r="S152" s="5"/>
      <c r="W152" s="32"/>
    </row>
    <row r="153" spans="1:23" ht="15" customHeight="1" x14ac:dyDescent="0.25">
      <c r="F153" s="1" t="s">
        <v>74</v>
      </c>
      <c r="R153" s="5"/>
      <c r="S153" s="5"/>
      <c r="W153" s="32"/>
    </row>
    <row r="154" spans="1:23" ht="15" customHeight="1" x14ac:dyDescent="0.25">
      <c r="R154" s="5"/>
      <c r="S154" s="5"/>
      <c r="W154" s="32"/>
    </row>
    <row r="155" spans="1:23" ht="15" customHeight="1" x14ac:dyDescent="0.2">
      <c r="R155" s="5"/>
      <c r="S155" s="5"/>
    </row>
    <row r="156" spans="1:23" ht="15" customHeight="1" x14ac:dyDescent="0.2">
      <c r="R156" s="5"/>
      <c r="S156" s="5"/>
    </row>
    <row r="157" spans="1:23" ht="15" x14ac:dyDescent="0.2">
      <c r="R157" s="5"/>
      <c r="S157" s="5"/>
    </row>
    <row r="158" spans="1:23" ht="15" x14ac:dyDescent="0.2">
      <c r="R158" s="5"/>
      <c r="S158" s="5"/>
    </row>
    <row r="159" spans="1:23" ht="15" x14ac:dyDescent="0.2">
      <c r="R159" s="5"/>
      <c r="S159" s="5"/>
    </row>
    <row r="160" spans="1:23" ht="15" x14ac:dyDescent="0.2">
      <c r="R160" s="5"/>
      <c r="S160" s="5"/>
    </row>
    <row r="161" spans="1:19" ht="15" x14ac:dyDescent="0.2">
      <c r="R161" s="5"/>
      <c r="S161" s="5"/>
    </row>
    <row r="162" spans="1:19" ht="15" x14ac:dyDescent="0.2">
      <c r="R162" s="5"/>
      <c r="S162" s="5"/>
    </row>
    <row r="163" spans="1:19" ht="15" x14ac:dyDescent="0.2">
      <c r="A163" s="1">
        <f t="shared" ref="A163:A179" ca="1" si="58">RAND()</f>
        <v>0.13732489466544451</v>
      </c>
      <c r="R163" s="5"/>
      <c r="S163" s="5"/>
    </row>
    <row r="164" spans="1:19" ht="15" x14ac:dyDescent="0.2">
      <c r="A164" s="1">
        <f t="shared" ca="1" si="58"/>
        <v>0.48261548345441085</v>
      </c>
      <c r="R164" s="5"/>
      <c r="S164" s="5"/>
    </row>
    <row r="165" spans="1:19" ht="15" x14ac:dyDescent="0.2">
      <c r="A165" s="1">
        <f t="shared" ca="1" si="58"/>
        <v>0.8783895680123307</v>
      </c>
      <c r="R165" s="5"/>
      <c r="S165" s="5"/>
    </row>
    <row r="166" spans="1:19" ht="15" x14ac:dyDescent="0.2">
      <c r="A166" s="1">
        <f t="shared" ca="1" si="58"/>
        <v>0.10745744570943971</v>
      </c>
      <c r="R166" s="5"/>
      <c r="S166" s="5"/>
    </row>
    <row r="167" spans="1:19" ht="15" x14ac:dyDescent="0.2">
      <c r="A167" s="1">
        <f t="shared" ca="1" si="58"/>
        <v>0.85775415487698159</v>
      </c>
    </row>
    <row r="168" spans="1:19" ht="15" x14ac:dyDescent="0.2">
      <c r="A168" s="1">
        <f t="shared" ca="1" si="58"/>
        <v>0.40266868794984723</v>
      </c>
    </row>
    <row r="169" spans="1:19" ht="15" x14ac:dyDescent="0.2">
      <c r="A169" s="1">
        <f t="shared" ca="1" si="58"/>
        <v>0.67369187260145347</v>
      </c>
    </row>
    <row r="170" spans="1:19" ht="15" x14ac:dyDescent="0.2">
      <c r="A170" s="1">
        <f t="shared" ca="1" si="58"/>
        <v>0.40668604307212941</v>
      </c>
    </row>
    <row r="171" spans="1:19" ht="15" x14ac:dyDescent="0.2">
      <c r="A171" s="1">
        <f t="shared" ca="1" si="58"/>
        <v>0.72989715088780549</v>
      </c>
    </row>
    <row r="172" spans="1:19" ht="15" x14ac:dyDescent="0.2">
      <c r="A172" s="1">
        <f t="shared" ca="1" si="58"/>
        <v>0.7726222597756387</v>
      </c>
    </row>
    <row r="173" spans="1:19" ht="15" x14ac:dyDescent="0.2">
      <c r="A173" s="1">
        <f t="shared" ca="1" si="58"/>
        <v>0.40683877880912567</v>
      </c>
    </row>
    <row r="174" spans="1:19" ht="15" x14ac:dyDescent="0.2">
      <c r="A174" s="1">
        <f t="shared" ca="1" si="58"/>
        <v>0.78132238046736391</v>
      </c>
    </row>
    <row r="175" spans="1:19" ht="15" x14ac:dyDescent="0.2">
      <c r="A175" s="1">
        <f t="shared" ca="1" si="58"/>
        <v>0.33149333782343804</v>
      </c>
    </row>
    <row r="176" spans="1:19" ht="15" x14ac:dyDescent="0.2">
      <c r="A176" s="1">
        <f t="shared" ca="1" si="58"/>
        <v>0.17639324965872094</v>
      </c>
    </row>
    <row r="177" spans="1:1" ht="15" x14ac:dyDescent="0.2">
      <c r="A177" s="1">
        <f t="shared" ca="1" si="58"/>
        <v>0.52609254582222564</v>
      </c>
    </row>
    <row r="178" spans="1:1" ht="15" x14ac:dyDescent="0.2">
      <c r="A178" s="1">
        <f t="shared" ca="1" si="58"/>
        <v>0.48953717999110746</v>
      </c>
    </row>
    <row r="179" spans="1:1" ht="15" x14ac:dyDescent="0.2">
      <c r="A179" s="1">
        <f t="shared" ca="1" si="58"/>
        <v>6.5536068710506989E-2</v>
      </c>
    </row>
    <row r="180" spans="1:1" ht="15" x14ac:dyDescent="0.2">
      <c r="A180" s="1">
        <f t="shared" ref="A180:A199" ca="1" si="59">RAND()</f>
        <v>0.20747415945468328</v>
      </c>
    </row>
    <row r="181" spans="1:1" ht="15" x14ac:dyDescent="0.2">
      <c r="A181" s="1">
        <f t="shared" ca="1" si="59"/>
        <v>0.80509884175563984</v>
      </c>
    </row>
    <row r="182" spans="1:1" ht="15" x14ac:dyDescent="0.2">
      <c r="A182" s="1">
        <f t="shared" ca="1" si="59"/>
        <v>0.9691350283101281</v>
      </c>
    </row>
    <row r="183" spans="1:1" ht="15" x14ac:dyDescent="0.2">
      <c r="A183" s="1">
        <f t="shared" ca="1" si="59"/>
        <v>0.81737788004246903</v>
      </c>
    </row>
    <row r="184" spans="1:1" ht="15" x14ac:dyDescent="0.2">
      <c r="A184" s="1">
        <f t="shared" ca="1" si="59"/>
        <v>0.84909712194026421</v>
      </c>
    </row>
    <row r="185" spans="1:1" ht="15" x14ac:dyDescent="0.2">
      <c r="A185" s="1">
        <f t="shared" ca="1" si="59"/>
        <v>0.86388726708339902</v>
      </c>
    </row>
    <row r="186" spans="1:1" ht="15" x14ac:dyDescent="0.2">
      <c r="A186" s="1">
        <f t="shared" ca="1" si="59"/>
        <v>0.24989123632211352</v>
      </c>
    </row>
    <row r="187" spans="1:1" ht="15" x14ac:dyDescent="0.2">
      <c r="A187" s="1">
        <f t="shared" ca="1" si="59"/>
        <v>0.16082648069598893</v>
      </c>
    </row>
    <row r="188" spans="1:1" ht="15" x14ac:dyDescent="0.2">
      <c r="A188" s="1">
        <f t="shared" ca="1" si="59"/>
        <v>0.52987007310846235</v>
      </c>
    </row>
    <row r="189" spans="1:1" ht="15" x14ac:dyDescent="0.2">
      <c r="A189" s="1">
        <f t="shared" ca="1" si="59"/>
        <v>0.65107590510473778</v>
      </c>
    </row>
    <row r="190" spans="1:1" ht="15" x14ac:dyDescent="0.2">
      <c r="A190" s="1">
        <f t="shared" ca="1" si="59"/>
        <v>0.91803494295731947</v>
      </c>
    </row>
    <row r="191" spans="1:1" ht="15" x14ac:dyDescent="0.2">
      <c r="A191" s="1">
        <f t="shared" ca="1" si="59"/>
        <v>0.38947448870101664</v>
      </c>
    </row>
    <row r="192" spans="1:1" ht="15" x14ac:dyDescent="0.2">
      <c r="A192" s="1">
        <f t="shared" ca="1" si="59"/>
        <v>1.5305210944166481E-2</v>
      </c>
    </row>
    <row r="193" spans="1:1" ht="15" x14ac:dyDescent="0.2">
      <c r="A193" s="1">
        <f t="shared" ca="1" si="59"/>
        <v>0.345637792992323</v>
      </c>
    </row>
    <row r="194" spans="1:1" ht="15" x14ac:dyDescent="0.2">
      <c r="A194" s="1">
        <f t="shared" ca="1" si="59"/>
        <v>0.53427947972820888</v>
      </c>
    </row>
    <row r="195" spans="1:1" ht="15" x14ac:dyDescent="0.2">
      <c r="A195" s="1">
        <f t="shared" ca="1" si="59"/>
        <v>0.97038431533918679</v>
      </c>
    </row>
    <row r="196" spans="1:1" ht="15" x14ac:dyDescent="0.2">
      <c r="A196" s="1">
        <f t="shared" ca="1" si="59"/>
        <v>0.8565980753275374</v>
      </c>
    </row>
    <row r="197" spans="1:1" ht="15" x14ac:dyDescent="0.2">
      <c r="A197" s="1">
        <f t="shared" ca="1" si="59"/>
        <v>0.80872899823104183</v>
      </c>
    </row>
    <row r="198" spans="1:1" ht="15" x14ac:dyDescent="0.2">
      <c r="A198" s="1">
        <f t="shared" ca="1" si="59"/>
        <v>0.78872604139880365</v>
      </c>
    </row>
    <row r="199" spans="1:1" ht="15" x14ac:dyDescent="0.2">
      <c r="A199" s="1">
        <f t="shared" ca="1" si="59"/>
        <v>0.25669488347047109</v>
      </c>
    </row>
    <row r="200" spans="1:1" ht="15" x14ac:dyDescent="0.2">
      <c r="A200" s="1">
        <f t="shared" ref="A200:A213" ca="1" si="60">RAND()</f>
        <v>0.1057906215427854</v>
      </c>
    </row>
    <row r="201" spans="1:1" ht="15" x14ac:dyDescent="0.2">
      <c r="A201" s="1">
        <f t="shared" ca="1" si="60"/>
        <v>0.76909144608079794</v>
      </c>
    </row>
    <row r="202" spans="1:1" ht="15" x14ac:dyDescent="0.2">
      <c r="A202" s="1">
        <f t="shared" ca="1" si="60"/>
        <v>1.9719666454098839E-2</v>
      </c>
    </row>
    <row r="203" spans="1:1" ht="15" x14ac:dyDescent="0.2">
      <c r="A203" s="1">
        <f t="shared" ca="1" si="60"/>
        <v>0.29522794725994128</v>
      </c>
    </row>
    <row r="204" spans="1:1" ht="15" x14ac:dyDescent="0.2">
      <c r="A204" s="1">
        <f t="shared" ca="1" si="60"/>
        <v>0.95411506360024123</v>
      </c>
    </row>
    <row r="205" spans="1:1" ht="15" x14ac:dyDescent="0.2">
      <c r="A205" s="1">
        <f t="shared" ca="1" si="60"/>
        <v>0.16273007703535414</v>
      </c>
    </row>
    <row r="206" spans="1:1" ht="15" x14ac:dyDescent="0.2">
      <c r="A206" s="1">
        <f t="shared" ca="1" si="60"/>
        <v>0.18946287560573249</v>
      </c>
    </row>
    <row r="207" spans="1:1" ht="15" x14ac:dyDescent="0.2">
      <c r="A207" s="1">
        <f t="shared" ca="1" si="60"/>
        <v>0.62140671514478174</v>
      </c>
    </row>
    <row r="208" spans="1:1" ht="15" x14ac:dyDescent="0.2">
      <c r="A208" s="1">
        <f t="shared" ca="1" si="60"/>
        <v>0.1555809424981317</v>
      </c>
    </row>
    <row r="209" spans="1:1" ht="15" x14ac:dyDescent="0.2">
      <c r="A209" s="1">
        <f t="shared" ca="1" si="60"/>
        <v>0.4713597102739473</v>
      </c>
    </row>
    <row r="210" spans="1:1" ht="15" x14ac:dyDescent="0.2">
      <c r="A210" s="1">
        <f t="shared" ca="1" si="60"/>
        <v>0.40921241928346652</v>
      </c>
    </row>
    <row r="211" spans="1:1" ht="15" x14ac:dyDescent="0.2">
      <c r="A211" s="1">
        <f t="shared" ca="1" si="60"/>
        <v>0.86490410171917198</v>
      </c>
    </row>
    <row r="212" spans="1:1" ht="15" x14ac:dyDescent="0.2">
      <c r="A212" s="1">
        <f t="shared" ca="1" si="60"/>
        <v>0.24909010079335925</v>
      </c>
    </row>
    <row r="213" spans="1:1" ht="15" x14ac:dyDescent="0.2">
      <c r="A213" s="1">
        <f t="shared" ca="1" si="60"/>
        <v>0.79432109557553576</v>
      </c>
    </row>
    <row r="214" spans="1:1" ht="15" x14ac:dyDescent="0.2">
      <c r="A214" s="1">
        <f t="shared" ref="A214" ca="1" si="61">RAND()</f>
        <v>0.36799087041928014</v>
      </c>
    </row>
  </sheetData>
  <sortState ref="B72:P79">
    <sortCondition ref="P72:P79"/>
  </sortState>
  <mergeCells count="24">
    <mergeCell ref="C106:F106"/>
    <mergeCell ref="B1:O1"/>
    <mergeCell ref="C4:F4"/>
    <mergeCell ref="C3:N3"/>
    <mergeCell ref="C12:F12"/>
    <mergeCell ref="C7:F7"/>
    <mergeCell ref="C6:E6"/>
    <mergeCell ref="L4:O4"/>
    <mergeCell ref="N152:O152"/>
    <mergeCell ref="B2:O2"/>
    <mergeCell ref="C49:F49"/>
    <mergeCell ref="C33:F33"/>
    <mergeCell ref="C71:F71"/>
    <mergeCell ref="C80:F80"/>
    <mergeCell ref="C122:F122"/>
    <mergeCell ref="C141:F141"/>
    <mergeCell ref="C88:F88"/>
    <mergeCell ref="C103:F103"/>
    <mergeCell ref="C135:F135"/>
    <mergeCell ref="C116:F116"/>
    <mergeCell ref="C112:F112"/>
    <mergeCell ref="C21:F21"/>
    <mergeCell ref="C95:F95"/>
    <mergeCell ref="C58:F58"/>
  </mergeCells>
  <phoneticPr fontId="0" type="noConversion"/>
  <pageMargins left="0.23622047244094491" right="0.15748031496062992" top="0.31496062992125984" bottom="0.19685039370078741" header="0.31496062992125984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СтартФиниш(030)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ski_base1</cp:lastModifiedBy>
  <cp:lastPrinted>2025-01-19T09:23:06Z</cp:lastPrinted>
  <dcterms:created xsi:type="dcterms:W3CDTF">2002-12-26T06:33:26Z</dcterms:created>
  <dcterms:modified xsi:type="dcterms:W3CDTF">2025-01-20T06:41:57Z</dcterms:modified>
</cp:coreProperties>
</file>